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https://michiganstate.sharepoint.com/sites/CRFSDepartment/Programs/GRANT FILES/RC111943, Matts, WKKF National/PROGRAMMATIC/2021 National Food Hub Survey/Data briefs/Food Hub Survey Data Dashboard/"/>
    </mc:Choice>
  </mc:AlternateContent>
  <xr:revisionPtr revIDLastSave="150" documentId="13_ncr:1_{7568981B-FDF6-4D51-A4AC-1EED5C7134A2}" xr6:coauthVersionLast="47" xr6:coauthVersionMax="47" xr10:uidLastSave="{D86D7492-53C0-E54D-BFFF-4347AF44256D}"/>
  <workbookProtection workbookAlgorithmName="SHA-512" workbookHashValue="POpOM3QoNO1FumPP5Kk5k7lw6KSEVowG156cWGwzmbmzGXXtW9rlpSHcbmHWNDpELbai1DxJ0ak7oD/8Xaz7RA==" workbookSaltValue="Sr0RgiTKOA37gdCRYL/3Vg==" workbookSpinCount="100000" lockStructure="1"/>
  <bookViews>
    <workbookView xWindow="2300" yWindow="620" windowWidth="39800" windowHeight="25660" activeTab="2" xr2:uid="{00000000-000D-0000-FFFF-FFFF00000000}"/>
  </bookViews>
  <sheets>
    <sheet name="Dataset" sheetId="1" state="hidden" r:id="rId1"/>
    <sheet name="Pivots" sheetId="2" state="hidden" r:id="rId2"/>
    <sheet name="Dashboard" sheetId="3" r:id="rId3"/>
  </sheets>
  <definedNames>
    <definedName name="_xlnm._FilterDatabase" localSheetId="0" hidden="1">Dataset!$A$1:$CX$217</definedName>
    <definedName name="Slicer_RegionLg">#N/A</definedName>
    <definedName name="Slicer_Survey_Year">#N/A</definedName>
  </definedNames>
  <calcPr calcId="191028"/>
  <pivotCaches>
    <pivotCache cacheId="1"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394" i="1" l="1"/>
  <c r="CU218" i="1"/>
  <c r="CU217" i="1"/>
  <c r="CU357" i="1"/>
  <c r="CU356" i="1"/>
  <c r="CU577" i="1"/>
  <c r="CU576" i="1"/>
  <c r="CU575" i="1"/>
  <c r="CU574" i="1"/>
  <c r="CU355" i="1"/>
  <c r="CU354" i="1"/>
  <c r="CU353" i="1"/>
  <c r="CU352" i="1"/>
  <c r="CU351" i="1"/>
  <c r="CU85" i="1"/>
  <c r="CU350" i="1"/>
  <c r="CU573" i="1"/>
  <c r="CU461" i="1"/>
  <c r="CU215" i="1"/>
  <c r="CU83" i="1"/>
  <c r="CU82" i="1"/>
  <c r="CU214" i="1"/>
  <c r="CU216" i="1"/>
  <c r="CU460" i="1"/>
  <c r="CU462" i="1"/>
  <c r="CU84" i="1"/>
  <c r="CU572" i="1"/>
  <c r="CU349" i="1"/>
  <c r="CU540" i="1"/>
  <c r="CU187" i="1"/>
  <c r="CU49" i="1"/>
  <c r="CU458" i="1"/>
  <c r="CU172" i="1"/>
  <c r="CU114" i="1"/>
  <c r="CU34" i="1"/>
  <c r="CU432" i="1"/>
  <c r="CU59" i="1"/>
  <c r="CU18" i="1"/>
  <c r="CU203" i="1"/>
  <c r="CU415" i="1"/>
  <c r="CU29" i="1"/>
  <c r="CU115" i="1"/>
  <c r="CU400" i="1"/>
  <c r="CU156" i="1"/>
  <c r="CU35" i="1"/>
  <c r="CU116" i="1"/>
  <c r="CU448" i="1"/>
  <c r="CU19" i="1"/>
  <c r="CU20" i="1"/>
  <c r="CU157" i="1"/>
  <c r="CU36" i="1"/>
  <c r="CU30" i="1"/>
  <c r="CU37" i="1"/>
  <c r="CU441" i="1"/>
  <c r="CU38" i="1"/>
  <c r="CU188" i="1"/>
  <c r="CU189" i="1"/>
  <c r="CU204" i="1"/>
  <c r="CU130" i="1"/>
  <c r="CU158" i="1"/>
  <c r="CU173" i="1"/>
  <c r="CU145" i="1"/>
  <c r="CU449" i="1"/>
  <c r="CU117" i="1"/>
  <c r="CU50" i="1"/>
  <c r="CU174" i="1"/>
  <c r="CU322" i="1"/>
  <c r="CU51" i="1"/>
  <c r="CU159" i="1"/>
  <c r="CU39" i="1"/>
  <c r="CU10" i="1"/>
  <c r="CU73" i="1"/>
  <c r="CU175" i="1"/>
  <c r="CU11" i="1"/>
  <c r="CU308" i="1"/>
  <c r="CU176" i="1"/>
  <c r="CU270" i="1"/>
  <c r="CU295" i="1"/>
  <c r="CU344" i="1"/>
  <c r="CU288" i="1"/>
  <c r="CU133" i="1"/>
  <c r="CU190" i="1"/>
  <c r="CU12" i="1"/>
  <c r="CU134" i="1"/>
  <c r="CU191" i="1"/>
  <c r="CU509" i="1"/>
  <c r="CU554" i="1"/>
  <c r="CU160" i="1"/>
  <c r="CU303" i="1"/>
  <c r="CU531" i="1"/>
  <c r="CU52" i="1"/>
  <c r="CU510" i="1"/>
  <c r="CU60" i="1"/>
  <c r="CU535" i="1"/>
  <c r="CU135" i="1"/>
  <c r="CU289" i="1"/>
  <c r="CU21" i="1"/>
  <c r="CU309" i="1"/>
  <c r="CU323" i="1"/>
  <c r="CU136" i="1"/>
  <c r="CU118" i="1"/>
  <c r="CU192" i="1"/>
  <c r="CU119" i="1"/>
  <c r="CU146" i="1"/>
  <c r="CU22" i="1"/>
  <c r="CU40" i="1"/>
  <c r="CU161" i="1"/>
  <c r="CU147" i="1"/>
  <c r="CU193" i="1"/>
  <c r="CU324" i="1"/>
  <c r="CU177" i="1"/>
  <c r="CU23" i="1"/>
  <c r="CU137" i="1"/>
  <c r="CU296" i="1"/>
  <c r="CU541" i="1"/>
  <c r="CU138" i="1"/>
  <c r="CU178" i="1"/>
  <c r="CU310" i="1"/>
  <c r="CU61" i="1"/>
  <c r="CU24" i="1"/>
  <c r="CU162" i="1"/>
  <c r="CU139" i="1"/>
  <c r="CU53" i="1"/>
  <c r="CU555" i="1"/>
  <c r="CU140" i="1"/>
  <c r="CU120" i="1"/>
  <c r="CU271" i="1"/>
  <c r="CU325" i="1"/>
  <c r="CU16" i="1"/>
  <c r="CU13" i="1"/>
  <c r="CU141" i="1"/>
  <c r="CU290" i="1"/>
  <c r="CU25" i="1"/>
  <c r="CU179" i="1"/>
  <c r="CU571" i="1"/>
  <c r="CU80" i="1"/>
  <c r="CU564" i="1"/>
  <c r="CU194" i="1"/>
  <c r="CU326" i="1"/>
  <c r="CU311" i="1"/>
  <c r="CU180" i="1"/>
  <c r="CU334" i="1"/>
  <c r="CU335" i="1"/>
  <c r="CU527" i="1"/>
  <c r="CU312" i="1"/>
  <c r="CU195" i="1"/>
  <c r="CU327" i="1"/>
  <c r="CU54" i="1"/>
  <c r="CU148" i="1"/>
  <c r="CU313" i="1"/>
  <c r="CU304" i="1"/>
  <c r="CU55" i="1"/>
  <c r="CU542" i="1"/>
  <c r="CU163" i="1"/>
  <c r="CU305" i="1"/>
  <c r="CU41" i="1"/>
  <c r="CU556" i="1"/>
  <c r="CU272" i="1"/>
  <c r="CU181" i="1"/>
  <c r="CU273" i="1"/>
  <c r="CU62" i="1"/>
  <c r="CU336" i="1"/>
  <c r="CU511" i="1"/>
  <c r="CU42" i="1"/>
  <c r="CU56" i="1"/>
  <c r="CU63" i="1"/>
  <c r="CU205" i="1"/>
  <c r="CU74" i="1"/>
  <c r="CU512" i="1"/>
  <c r="CU297" i="1"/>
  <c r="CU274" i="1"/>
  <c r="CU164" i="1"/>
  <c r="CU26" i="1"/>
  <c r="CU283" i="1"/>
  <c r="CU291" i="1"/>
  <c r="CU142" i="1"/>
  <c r="CU149" i="1"/>
  <c r="CU513" i="1"/>
  <c r="CU165" i="1"/>
  <c r="CU196" i="1"/>
  <c r="CU314" i="1"/>
  <c r="CU206" i="1"/>
  <c r="CU166" i="1"/>
  <c r="CU565" i="1"/>
  <c r="CU536" i="1"/>
  <c r="CU514" i="1"/>
  <c r="CU284" i="1"/>
  <c r="CU64" i="1"/>
  <c r="CU57" i="1"/>
  <c r="CU537" i="1"/>
  <c r="CU75" i="1"/>
  <c r="CU27" i="1"/>
  <c r="CU167" i="1"/>
  <c r="CU557" i="1"/>
  <c r="CU328" i="1"/>
  <c r="CU43" i="1"/>
  <c r="CU121" i="1"/>
  <c r="CU337" i="1"/>
  <c r="CU31" i="1"/>
  <c r="CU122" i="1"/>
  <c r="CU566" i="1"/>
  <c r="CU298" i="1"/>
  <c r="CU143" i="1"/>
  <c r="CU315" i="1"/>
  <c r="CU28" i="1"/>
  <c r="CU285" i="1"/>
  <c r="CU543" i="1"/>
  <c r="CU207" i="1"/>
  <c r="CU338" i="1"/>
  <c r="CU65" i="1"/>
  <c r="CU17" i="1"/>
  <c r="CU515" i="1"/>
  <c r="CU182" i="1"/>
  <c r="CU150" i="1"/>
  <c r="CU183" i="1"/>
  <c r="CU76" i="1"/>
  <c r="CU544" i="1"/>
  <c r="CU32" i="1"/>
  <c r="CU144" i="1"/>
  <c r="CU545" i="1"/>
  <c r="CU567" i="1"/>
  <c r="CU329" i="1"/>
  <c r="CU44" i="1"/>
  <c r="CU516" i="1"/>
  <c r="CU14" i="1"/>
  <c r="CU184" i="1"/>
  <c r="CU339" i="1"/>
  <c r="CU546" i="1"/>
  <c r="CU208" i="1"/>
  <c r="CU168" i="1"/>
  <c r="CU66" i="1"/>
  <c r="CU275" i="1"/>
  <c r="CU538" i="1"/>
  <c r="CU169" i="1"/>
  <c r="CU67" i="1"/>
  <c r="CU306" i="1"/>
  <c r="CU197" i="1"/>
  <c r="CU45" i="1"/>
  <c r="CU209" i="1"/>
  <c r="CU547" i="1"/>
  <c r="CU68" i="1"/>
  <c r="CU532" i="1"/>
  <c r="CU568" i="1"/>
  <c r="CU15" i="1"/>
  <c r="CU558" i="1"/>
  <c r="CU517" i="1"/>
  <c r="CU518" i="1"/>
  <c r="CU77" i="1"/>
  <c r="CU548" i="1"/>
  <c r="CU123" i="1"/>
  <c r="CU46" i="1"/>
  <c r="CU69" i="1"/>
  <c r="CU58" i="1"/>
  <c r="CU340" i="1"/>
  <c r="CU292" i="1"/>
  <c r="CU345" i="1"/>
  <c r="CU330" i="1"/>
  <c r="CU533" i="1"/>
  <c r="CU124" i="1"/>
  <c r="CU198" i="1"/>
  <c r="CU33" i="1"/>
  <c r="CU70" i="1"/>
  <c r="CU559" i="1"/>
  <c r="CU125" i="1"/>
  <c r="CU199" i="1"/>
  <c r="CU200" i="1"/>
  <c r="CU346" i="1"/>
  <c r="CU549" i="1"/>
  <c r="CU78" i="1"/>
  <c r="CU550" i="1"/>
  <c r="CU519" i="1"/>
  <c r="CU213" i="1"/>
  <c r="CU520" i="1"/>
  <c r="CU299" i="1"/>
  <c r="CU210" i="1"/>
  <c r="CU170" i="1"/>
  <c r="CU185" i="1"/>
  <c r="CU341" i="1"/>
  <c r="CU560" i="1"/>
  <c r="CU316" i="1"/>
  <c r="CU47" i="1"/>
  <c r="CU276" i="1"/>
  <c r="CU211" i="1"/>
  <c r="CU347" i="1"/>
  <c r="CU551" i="1"/>
  <c r="CU521" i="1"/>
  <c r="CU534" i="1"/>
  <c r="CU528" i="1"/>
  <c r="CU186" i="1"/>
  <c r="CU277" i="1"/>
  <c r="CU151" i="1"/>
  <c r="CU131" i="1"/>
  <c r="CU152" i="1"/>
  <c r="CU212" i="1"/>
  <c r="CU126" i="1"/>
  <c r="CU79" i="1"/>
  <c r="CU71" i="1"/>
  <c r="CU522" i="1"/>
  <c r="CU81" i="1"/>
  <c r="CU523" i="1"/>
  <c r="CU539" i="1"/>
  <c r="CU127" i="1"/>
  <c r="CU317" i="1"/>
  <c r="CU278" i="1"/>
  <c r="CU72" i="1"/>
  <c r="CU153" i="1"/>
  <c r="CU561" i="1"/>
  <c r="CU524" i="1"/>
  <c r="CU48" i="1"/>
  <c r="CU279" i="1"/>
  <c r="CU132" i="1"/>
  <c r="CU201" i="1"/>
  <c r="CU552" i="1"/>
  <c r="CU569" i="1"/>
  <c r="CU525" i="1"/>
  <c r="CU562" i="1"/>
  <c r="CU553" i="1"/>
  <c r="CU570" i="1"/>
  <c r="CU529" i="1"/>
  <c r="CU563" i="1"/>
  <c r="CU530" i="1"/>
  <c r="CU442" i="1"/>
  <c r="CU401" i="1"/>
  <c r="CU416" i="1"/>
  <c r="CU318" i="1"/>
  <c r="CU293" i="1"/>
  <c r="CU443" i="1"/>
  <c r="CU300" i="1"/>
  <c r="CU417" i="1"/>
  <c r="CU402" i="1"/>
  <c r="CU425" i="1"/>
  <c r="CU426" i="1"/>
  <c r="CU444" i="1"/>
  <c r="CU280" i="1"/>
  <c r="CU433" i="1"/>
  <c r="CU418" i="1"/>
  <c r="CU414" i="1"/>
  <c r="CU427" i="1"/>
  <c r="CU450" i="1"/>
  <c r="CU434" i="1"/>
  <c r="CU419" i="1"/>
  <c r="CU459" i="1"/>
  <c r="CU435" i="1"/>
  <c r="CU451" i="1"/>
  <c r="CU428" i="1"/>
  <c r="CU429" i="1"/>
  <c r="CU452" i="1"/>
  <c r="CU453" i="1"/>
  <c r="CU403" i="1"/>
  <c r="CU404" i="1"/>
  <c r="CU405" i="1"/>
  <c r="CU436" i="1"/>
  <c r="CU406" i="1"/>
  <c r="CU437" i="1"/>
  <c r="CU286" i="1"/>
  <c r="CU445" i="1"/>
  <c r="CU407" i="1"/>
  <c r="CU342" i="1"/>
  <c r="CU331" i="1"/>
  <c r="CU430" i="1"/>
  <c r="CU454" i="1"/>
  <c r="CU408" i="1"/>
  <c r="CU438" i="1"/>
  <c r="CU409" i="1"/>
  <c r="CU420" i="1"/>
  <c r="CU421" i="1"/>
  <c r="CU446" i="1"/>
  <c r="CU455" i="1"/>
  <c r="CU431" i="1"/>
  <c r="CU410" i="1"/>
  <c r="CU332" i="1"/>
  <c r="CU456" i="1"/>
  <c r="CU422" i="1"/>
  <c r="CU447" i="1"/>
  <c r="CU439" i="1"/>
  <c r="CU440" i="1"/>
  <c r="CU348" i="1"/>
  <c r="CU319" i="1"/>
  <c r="CU301" i="1"/>
  <c r="CU411" i="1"/>
  <c r="CU423" i="1"/>
  <c r="CU281" i="1"/>
  <c r="CU412" i="1"/>
  <c r="CU413" i="1"/>
  <c r="CU457" i="1"/>
  <c r="CU424" i="1"/>
  <c r="CU128" i="1"/>
  <c r="CU202" i="1"/>
  <c r="CU154" i="1"/>
  <c r="CU129" i="1"/>
  <c r="CU171" i="1"/>
  <c r="CU526" i="1"/>
  <c r="CU302" i="1"/>
  <c r="CU287" i="1"/>
  <c r="CU333" i="1"/>
  <c r="CU307" i="1"/>
  <c r="CU320" i="1"/>
  <c r="CU343" i="1"/>
  <c r="CU282" i="1"/>
  <c r="CU294" i="1"/>
  <c r="CU321" i="1"/>
  <c r="CU155" i="1"/>
  <c r="CU8" i="1"/>
  <c r="CU396" i="1"/>
  <c r="CU399" i="1"/>
  <c r="CU398" i="1"/>
  <c r="CU6" i="1"/>
  <c r="CU397" i="1"/>
  <c r="CU113" i="1"/>
  <c r="CU9" i="1"/>
  <c r="CU7" i="1"/>
  <c r="CU269" i="1"/>
  <c r="CU5" i="1"/>
  <c r="CU112" i="1"/>
  <c r="CU4" i="1"/>
  <c r="CU3" i="1"/>
  <c r="CU2" i="1"/>
  <c r="CU268" i="1"/>
  <c r="CU508" i="1"/>
  <c r="CU507" i="1"/>
  <c r="CU506" i="1"/>
  <c r="CU267" i="1"/>
  <c r="CU266" i="1"/>
  <c r="CU505" i="1"/>
  <c r="CU265" i="1"/>
  <c r="CU504" i="1"/>
  <c r="CU395" i="1"/>
  <c r="CU503" i="1"/>
  <c r="CU264" i="1"/>
  <c r="CU263" i="1"/>
  <c r="CT394" i="1"/>
  <c r="CT218" i="1"/>
  <c r="CT217" i="1"/>
  <c r="CT357" i="1"/>
  <c r="CT356" i="1"/>
  <c r="CT577" i="1"/>
  <c r="CT576" i="1"/>
  <c r="CT575" i="1"/>
  <c r="CT574" i="1"/>
  <c r="CT355" i="1"/>
  <c r="CT354" i="1"/>
  <c r="CT353" i="1"/>
  <c r="CT352" i="1"/>
  <c r="CT351" i="1"/>
  <c r="CT85" i="1"/>
  <c r="CT350" i="1"/>
  <c r="CT573" i="1"/>
  <c r="CT461" i="1"/>
  <c r="CT215" i="1"/>
  <c r="CT83" i="1"/>
  <c r="CT82" i="1"/>
  <c r="CT214" i="1"/>
  <c r="CT216" i="1"/>
  <c r="CT460" i="1"/>
  <c r="CT462" i="1"/>
  <c r="CT84" i="1"/>
  <c r="CT572" i="1"/>
  <c r="CT349" i="1"/>
  <c r="CT540" i="1"/>
  <c r="CT187" i="1"/>
  <c r="CT49" i="1"/>
  <c r="CT458" i="1"/>
  <c r="CT172" i="1"/>
  <c r="CT114" i="1"/>
  <c r="CT34" i="1"/>
  <c r="CT432" i="1"/>
  <c r="CT59" i="1"/>
  <c r="CT18" i="1"/>
  <c r="CT203" i="1"/>
  <c r="CT415" i="1"/>
  <c r="CT29" i="1"/>
  <c r="CT115" i="1"/>
  <c r="CT400" i="1"/>
  <c r="CT156" i="1"/>
  <c r="CT35" i="1"/>
  <c r="CT116" i="1"/>
  <c r="CT448" i="1"/>
  <c r="CT19" i="1"/>
  <c r="CT20" i="1"/>
  <c r="CT157" i="1"/>
  <c r="CT36" i="1"/>
  <c r="CT30" i="1"/>
  <c r="CT37" i="1"/>
  <c r="CT441" i="1"/>
  <c r="CT38" i="1"/>
  <c r="CT188" i="1"/>
  <c r="CT189" i="1"/>
  <c r="CT204" i="1"/>
  <c r="CT130" i="1"/>
  <c r="CT158" i="1"/>
  <c r="CT173" i="1"/>
  <c r="CT145" i="1"/>
  <c r="CT449" i="1"/>
  <c r="CT117" i="1"/>
  <c r="CT50" i="1"/>
  <c r="CT174" i="1"/>
  <c r="CT322" i="1"/>
  <c r="CT51" i="1"/>
  <c r="CT159" i="1"/>
  <c r="CT39" i="1"/>
  <c r="CT10" i="1"/>
  <c r="CT73" i="1"/>
  <c r="CT175" i="1"/>
  <c r="CT11" i="1"/>
  <c r="CT308" i="1"/>
  <c r="CT176" i="1"/>
  <c r="CT270" i="1"/>
  <c r="CT295" i="1"/>
  <c r="CT344" i="1"/>
  <c r="CT288" i="1"/>
  <c r="CT133" i="1"/>
  <c r="CT190" i="1"/>
  <c r="CT12" i="1"/>
  <c r="CT134" i="1"/>
  <c r="CT191" i="1"/>
  <c r="CT509" i="1"/>
  <c r="CT554" i="1"/>
  <c r="CT160" i="1"/>
  <c r="CT303" i="1"/>
  <c r="CT531" i="1"/>
  <c r="CT52" i="1"/>
  <c r="CT510" i="1"/>
  <c r="CT60" i="1"/>
  <c r="CT535" i="1"/>
  <c r="CT135" i="1"/>
  <c r="CT289" i="1"/>
  <c r="CT21" i="1"/>
  <c r="CT309" i="1"/>
  <c r="CT323" i="1"/>
  <c r="CT136" i="1"/>
  <c r="CT118" i="1"/>
  <c r="CT192" i="1"/>
  <c r="CT119" i="1"/>
  <c r="CT146" i="1"/>
  <c r="CT22" i="1"/>
  <c r="CT40" i="1"/>
  <c r="CT161" i="1"/>
  <c r="CT147" i="1"/>
  <c r="CT193" i="1"/>
  <c r="CT324" i="1"/>
  <c r="CT177" i="1"/>
  <c r="CT23" i="1"/>
  <c r="CT137" i="1"/>
  <c r="CT296" i="1"/>
  <c r="CT541" i="1"/>
  <c r="CT138" i="1"/>
  <c r="CT178" i="1"/>
  <c r="CT310" i="1"/>
  <c r="CT61" i="1"/>
  <c r="CT24" i="1"/>
  <c r="CT162" i="1"/>
  <c r="CT139" i="1"/>
  <c r="CT53" i="1"/>
  <c r="CT555" i="1"/>
  <c r="CT140" i="1"/>
  <c r="CT120" i="1"/>
  <c r="CT271" i="1"/>
  <c r="CT325" i="1"/>
  <c r="CT16" i="1"/>
  <c r="CT13" i="1"/>
  <c r="CT141" i="1"/>
  <c r="CT290" i="1"/>
  <c r="CT25" i="1"/>
  <c r="CT179" i="1"/>
  <c r="CT571" i="1"/>
  <c r="CT80" i="1"/>
  <c r="CT564" i="1"/>
  <c r="CT194" i="1"/>
  <c r="CT326" i="1"/>
  <c r="CT311" i="1"/>
  <c r="CT180" i="1"/>
  <c r="CT334" i="1"/>
  <c r="CT335" i="1"/>
  <c r="CT527" i="1"/>
  <c r="CT312" i="1"/>
  <c r="CT195" i="1"/>
  <c r="CT327" i="1"/>
  <c r="CT54" i="1"/>
  <c r="CT148" i="1"/>
  <c r="CT313" i="1"/>
  <c r="CT304" i="1"/>
  <c r="CT55" i="1"/>
  <c r="CT542" i="1"/>
  <c r="CT163" i="1"/>
  <c r="CT305" i="1"/>
  <c r="CT41" i="1"/>
  <c r="CT556" i="1"/>
  <c r="CT272" i="1"/>
  <c r="CT181" i="1"/>
  <c r="CT273" i="1"/>
  <c r="CT62" i="1"/>
  <c r="CT336" i="1"/>
  <c r="CT511" i="1"/>
  <c r="CT42" i="1"/>
  <c r="CT56" i="1"/>
  <c r="CT63" i="1"/>
  <c r="CT205" i="1"/>
  <c r="CT74" i="1"/>
  <c r="CT512" i="1"/>
  <c r="CT297" i="1"/>
  <c r="CT274" i="1"/>
  <c r="CT164" i="1"/>
  <c r="CT26" i="1"/>
  <c r="CT283" i="1"/>
  <c r="CT291" i="1"/>
  <c r="CT142" i="1"/>
  <c r="CT149" i="1"/>
  <c r="CT513" i="1"/>
  <c r="CT165" i="1"/>
  <c r="CT196" i="1"/>
  <c r="CT314" i="1"/>
  <c r="CT206" i="1"/>
  <c r="CT166" i="1"/>
  <c r="CT565" i="1"/>
  <c r="CT536" i="1"/>
  <c r="CT514" i="1"/>
  <c r="CT284" i="1"/>
  <c r="CT64" i="1"/>
  <c r="CT57" i="1"/>
  <c r="CT537" i="1"/>
  <c r="CT75" i="1"/>
  <c r="CT27" i="1"/>
  <c r="CT167" i="1"/>
  <c r="CT557" i="1"/>
  <c r="CT328" i="1"/>
  <c r="CT43" i="1"/>
  <c r="CT121" i="1"/>
  <c r="CT337" i="1"/>
  <c r="CT31" i="1"/>
  <c r="CT122" i="1"/>
  <c r="CT566" i="1"/>
  <c r="CT298" i="1"/>
  <c r="CT143" i="1"/>
  <c r="CT315" i="1"/>
  <c r="CT28" i="1"/>
  <c r="CT285" i="1"/>
  <c r="CT543" i="1"/>
  <c r="CT207" i="1"/>
  <c r="CT338" i="1"/>
  <c r="CT65" i="1"/>
  <c r="CT17" i="1"/>
  <c r="CT515" i="1"/>
  <c r="CT182" i="1"/>
  <c r="CT150" i="1"/>
  <c r="CT183" i="1"/>
  <c r="CT76" i="1"/>
  <c r="CT544" i="1"/>
  <c r="CT32" i="1"/>
  <c r="CT144" i="1"/>
  <c r="CT545" i="1"/>
  <c r="CT567" i="1"/>
  <c r="CT329" i="1"/>
  <c r="CT44" i="1"/>
  <c r="CT516" i="1"/>
  <c r="CT14" i="1"/>
  <c r="CT184" i="1"/>
  <c r="CT339" i="1"/>
  <c r="CT546" i="1"/>
  <c r="CT208" i="1"/>
  <c r="CT168" i="1"/>
  <c r="CT66" i="1"/>
  <c r="CT275" i="1"/>
  <c r="CT538" i="1"/>
  <c r="CT169" i="1"/>
  <c r="CT67" i="1"/>
  <c r="CT306" i="1"/>
  <c r="CT197" i="1"/>
  <c r="CT45" i="1"/>
  <c r="CT209" i="1"/>
  <c r="CT547" i="1"/>
  <c r="CT68" i="1"/>
  <c r="CT532" i="1"/>
  <c r="CT568" i="1"/>
  <c r="CT15" i="1"/>
  <c r="CT558" i="1"/>
  <c r="CT517" i="1"/>
  <c r="CT518" i="1"/>
  <c r="CT77" i="1"/>
  <c r="CT548" i="1"/>
  <c r="CT123" i="1"/>
  <c r="CT46" i="1"/>
  <c r="CT69" i="1"/>
  <c r="CT58" i="1"/>
  <c r="CT340" i="1"/>
  <c r="CT292" i="1"/>
  <c r="CT345" i="1"/>
  <c r="CT330" i="1"/>
  <c r="CT533" i="1"/>
  <c r="CT124" i="1"/>
  <c r="CT198" i="1"/>
  <c r="CT33" i="1"/>
  <c r="CT70" i="1"/>
  <c r="CT559" i="1"/>
  <c r="CT125" i="1"/>
  <c r="CT199" i="1"/>
  <c r="CT200" i="1"/>
  <c r="CT346" i="1"/>
  <c r="CT549" i="1"/>
  <c r="CT78" i="1"/>
  <c r="CT550" i="1"/>
  <c r="CT519" i="1"/>
  <c r="CT213" i="1"/>
  <c r="CT520" i="1"/>
  <c r="CT299" i="1"/>
  <c r="CT210" i="1"/>
  <c r="CT170" i="1"/>
  <c r="CT185" i="1"/>
  <c r="CT341" i="1"/>
  <c r="CT560" i="1"/>
  <c r="CT316" i="1"/>
  <c r="CT47" i="1"/>
  <c r="CT276" i="1"/>
  <c r="CT211" i="1"/>
  <c r="CT347" i="1"/>
  <c r="CT551" i="1"/>
  <c r="CT521" i="1"/>
  <c r="CT534" i="1"/>
  <c r="CT528" i="1"/>
  <c r="CT186" i="1"/>
  <c r="CT277" i="1"/>
  <c r="CT151" i="1"/>
  <c r="CT131" i="1"/>
  <c r="CT152" i="1"/>
  <c r="CT212" i="1"/>
  <c r="CT126" i="1"/>
  <c r="CT79" i="1"/>
  <c r="CT71" i="1"/>
  <c r="CT522" i="1"/>
  <c r="CT81" i="1"/>
  <c r="CT523" i="1"/>
  <c r="CT539" i="1"/>
  <c r="CT127" i="1"/>
  <c r="CT317" i="1"/>
  <c r="CT278" i="1"/>
  <c r="CT72" i="1"/>
  <c r="CT153" i="1"/>
  <c r="CT561" i="1"/>
  <c r="CT524" i="1"/>
  <c r="CT48" i="1"/>
  <c r="CT279" i="1"/>
  <c r="CT132" i="1"/>
  <c r="CT201" i="1"/>
  <c r="CT552" i="1"/>
  <c r="CT569" i="1"/>
  <c r="CT525" i="1"/>
  <c r="CT562" i="1"/>
  <c r="CT553" i="1"/>
  <c r="CT570" i="1"/>
  <c r="CT529" i="1"/>
  <c r="CT563" i="1"/>
  <c r="CT530" i="1"/>
  <c r="CT442" i="1"/>
  <c r="CT401" i="1"/>
  <c r="CT416" i="1"/>
  <c r="CT318" i="1"/>
  <c r="CT293" i="1"/>
  <c r="CT443" i="1"/>
  <c r="CT300" i="1"/>
  <c r="CT417" i="1"/>
  <c r="CT402" i="1"/>
  <c r="CT425" i="1"/>
  <c r="CT426" i="1"/>
  <c r="CT444" i="1"/>
  <c r="CT280" i="1"/>
  <c r="CT433" i="1"/>
  <c r="CT418" i="1"/>
  <c r="CT414" i="1"/>
  <c r="CT427" i="1"/>
  <c r="CT450" i="1"/>
  <c r="CT434" i="1"/>
  <c r="CT419" i="1"/>
  <c r="CT459" i="1"/>
  <c r="CT435" i="1"/>
  <c r="CT451" i="1"/>
  <c r="CT428" i="1"/>
  <c r="CT429" i="1"/>
  <c r="CT452" i="1"/>
  <c r="CT453" i="1"/>
  <c r="CT403" i="1"/>
  <c r="CT404" i="1"/>
  <c r="CT405" i="1"/>
  <c r="CT436" i="1"/>
  <c r="CT406" i="1"/>
  <c r="CT437" i="1"/>
  <c r="CT286" i="1"/>
  <c r="CT445" i="1"/>
  <c r="CT407" i="1"/>
  <c r="CT342" i="1"/>
  <c r="CT331" i="1"/>
  <c r="CT430" i="1"/>
  <c r="CT454" i="1"/>
  <c r="CT408" i="1"/>
  <c r="CT438" i="1"/>
  <c r="CT409" i="1"/>
  <c r="CT420" i="1"/>
  <c r="CT421" i="1"/>
  <c r="CT446" i="1"/>
  <c r="CT455" i="1"/>
  <c r="CT431" i="1"/>
  <c r="CT410" i="1"/>
  <c r="CT332" i="1"/>
  <c r="CT456" i="1"/>
  <c r="CT422" i="1"/>
  <c r="CT447" i="1"/>
  <c r="CT439" i="1"/>
  <c r="CT440" i="1"/>
  <c r="CT348" i="1"/>
  <c r="CT319" i="1"/>
  <c r="CT301" i="1"/>
  <c r="CT411" i="1"/>
  <c r="CT423" i="1"/>
  <c r="CT281" i="1"/>
  <c r="CT412" i="1"/>
  <c r="CT413" i="1"/>
  <c r="CT457" i="1"/>
  <c r="CT424" i="1"/>
  <c r="CT128" i="1"/>
  <c r="CT202" i="1"/>
  <c r="CT154" i="1"/>
  <c r="CT129" i="1"/>
  <c r="CT171" i="1"/>
  <c r="CT526" i="1"/>
  <c r="CT302" i="1"/>
  <c r="CT287" i="1"/>
  <c r="CT333" i="1"/>
  <c r="CT307" i="1"/>
  <c r="CT320" i="1"/>
  <c r="CT343" i="1"/>
  <c r="CT282" i="1"/>
  <c r="CT294" i="1"/>
  <c r="CT321" i="1"/>
  <c r="CT155" i="1"/>
  <c r="CT8" i="1"/>
  <c r="CT396" i="1"/>
  <c r="CT399" i="1"/>
  <c r="CT398" i="1"/>
  <c r="CT6" i="1"/>
  <c r="CT397" i="1"/>
  <c r="CT113" i="1"/>
  <c r="CT9" i="1"/>
  <c r="CT7" i="1"/>
  <c r="CT269" i="1"/>
  <c r="CT5" i="1"/>
  <c r="CT112" i="1"/>
  <c r="CT4" i="1"/>
  <c r="CT3" i="1"/>
  <c r="CT2" i="1"/>
  <c r="CT268" i="1"/>
  <c r="CT508" i="1"/>
  <c r="CT507" i="1"/>
  <c r="CT506" i="1"/>
  <c r="CT267" i="1"/>
  <c r="CT266" i="1"/>
  <c r="CT505" i="1"/>
  <c r="CT265" i="1"/>
  <c r="CT504" i="1"/>
  <c r="CT395" i="1"/>
  <c r="CT503" i="1"/>
  <c r="CT264" i="1"/>
  <c r="CT263" i="1"/>
  <c r="CS394" i="1"/>
  <c r="CS218" i="1"/>
  <c r="CS217" i="1"/>
  <c r="CS357" i="1"/>
  <c r="CS356" i="1"/>
  <c r="CS577" i="1"/>
  <c r="CS576" i="1"/>
  <c r="CS575" i="1"/>
  <c r="CS574" i="1"/>
  <c r="CS355" i="1"/>
  <c r="CS354" i="1"/>
  <c r="CS353" i="1"/>
  <c r="CS352" i="1"/>
  <c r="CS351" i="1"/>
  <c r="CS85" i="1"/>
  <c r="CS350" i="1"/>
  <c r="CS573" i="1"/>
  <c r="CS461" i="1"/>
  <c r="CS215" i="1"/>
  <c r="CS83" i="1"/>
  <c r="CS82" i="1"/>
  <c r="CS214" i="1"/>
  <c r="CS216" i="1"/>
  <c r="CS460" i="1"/>
  <c r="CS462" i="1"/>
  <c r="CS84" i="1"/>
  <c r="CS572" i="1"/>
  <c r="CS349" i="1"/>
  <c r="CS540" i="1"/>
  <c r="CS187" i="1"/>
  <c r="CS49" i="1"/>
  <c r="CS458" i="1"/>
  <c r="CS172" i="1"/>
  <c r="CS114" i="1"/>
  <c r="CS34" i="1"/>
  <c r="CS432" i="1"/>
  <c r="CS59" i="1"/>
  <c r="CS18" i="1"/>
  <c r="CS203" i="1"/>
  <c r="CS415" i="1"/>
  <c r="CS29" i="1"/>
  <c r="CS115" i="1"/>
  <c r="CS400" i="1"/>
  <c r="CS156" i="1"/>
  <c r="CS35" i="1"/>
  <c r="CS116" i="1"/>
  <c r="CS448" i="1"/>
  <c r="CS19" i="1"/>
  <c r="CS20" i="1"/>
  <c r="CS157" i="1"/>
  <c r="CS36" i="1"/>
  <c r="CS30" i="1"/>
  <c r="CS37" i="1"/>
  <c r="CS441" i="1"/>
  <c r="CS38" i="1"/>
  <c r="CS188" i="1"/>
  <c r="CS189" i="1"/>
  <c r="CS204" i="1"/>
  <c r="CS130" i="1"/>
  <c r="CS158" i="1"/>
  <c r="CS173" i="1"/>
  <c r="CS145" i="1"/>
  <c r="CS449" i="1"/>
  <c r="CS117" i="1"/>
  <c r="CS50" i="1"/>
  <c r="CS174" i="1"/>
  <c r="CS322" i="1"/>
  <c r="CS51" i="1"/>
  <c r="CS159" i="1"/>
  <c r="CS39" i="1"/>
  <c r="CS10" i="1"/>
  <c r="CS73" i="1"/>
  <c r="CS175" i="1"/>
  <c r="CS11" i="1"/>
  <c r="CS308" i="1"/>
  <c r="CS176" i="1"/>
  <c r="CS270" i="1"/>
  <c r="CS295" i="1"/>
  <c r="CS344" i="1"/>
  <c r="CS288" i="1"/>
  <c r="CS133" i="1"/>
  <c r="CS190" i="1"/>
  <c r="CS12" i="1"/>
  <c r="CS134" i="1"/>
  <c r="CS191" i="1"/>
  <c r="CS509" i="1"/>
  <c r="CS554" i="1"/>
  <c r="CS160" i="1"/>
  <c r="CS303" i="1"/>
  <c r="CS531" i="1"/>
  <c r="CS52" i="1"/>
  <c r="CS510" i="1"/>
  <c r="CS60" i="1"/>
  <c r="CS535" i="1"/>
  <c r="CS135" i="1"/>
  <c r="CS289" i="1"/>
  <c r="CS21" i="1"/>
  <c r="CS309" i="1"/>
  <c r="CS323" i="1"/>
  <c r="CS136" i="1"/>
  <c r="CS118" i="1"/>
  <c r="CS192" i="1"/>
  <c r="CS119" i="1"/>
  <c r="CS146" i="1"/>
  <c r="CS22" i="1"/>
  <c r="CS40" i="1"/>
  <c r="CS161" i="1"/>
  <c r="CS147" i="1"/>
  <c r="CS193" i="1"/>
  <c r="CS324" i="1"/>
  <c r="CS177" i="1"/>
  <c r="CS23" i="1"/>
  <c r="CS137" i="1"/>
  <c r="CS296" i="1"/>
  <c r="CS541" i="1"/>
  <c r="CS138" i="1"/>
  <c r="CS178" i="1"/>
  <c r="CS310" i="1"/>
  <c r="CS61" i="1"/>
  <c r="CS24" i="1"/>
  <c r="CS162" i="1"/>
  <c r="CS139" i="1"/>
  <c r="CS53" i="1"/>
  <c r="CS555" i="1"/>
  <c r="CS140" i="1"/>
  <c r="CS120" i="1"/>
  <c r="CS271" i="1"/>
  <c r="CS325" i="1"/>
  <c r="CS16" i="1"/>
  <c r="CS13" i="1"/>
  <c r="CS141" i="1"/>
  <c r="CS290" i="1"/>
  <c r="CS25" i="1"/>
  <c r="CS179" i="1"/>
  <c r="CS571" i="1"/>
  <c r="CS80" i="1"/>
  <c r="CS564" i="1"/>
  <c r="CS194" i="1"/>
  <c r="CS326" i="1"/>
  <c r="CS311" i="1"/>
  <c r="CS180" i="1"/>
  <c r="CS334" i="1"/>
  <c r="CS335" i="1"/>
  <c r="CS527" i="1"/>
  <c r="CS312" i="1"/>
  <c r="CS195" i="1"/>
  <c r="CS327" i="1"/>
  <c r="CS54" i="1"/>
  <c r="CS148" i="1"/>
  <c r="CS313" i="1"/>
  <c r="CS304" i="1"/>
  <c r="CS55" i="1"/>
  <c r="CS542" i="1"/>
  <c r="CS163" i="1"/>
  <c r="CS305" i="1"/>
  <c r="CS41" i="1"/>
  <c r="CS556" i="1"/>
  <c r="CS272" i="1"/>
  <c r="CS181" i="1"/>
  <c r="CS273" i="1"/>
  <c r="CS62" i="1"/>
  <c r="CS336" i="1"/>
  <c r="CS511" i="1"/>
  <c r="CS42" i="1"/>
  <c r="CS56" i="1"/>
  <c r="CS63" i="1"/>
  <c r="CS205" i="1"/>
  <c r="CS74" i="1"/>
  <c r="CS512" i="1"/>
  <c r="CS297" i="1"/>
  <c r="CS274" i="1"/>
  <c r="CS164" i="1"/>
  <c r="CS26" i="1"/>
  <c r="CS283" i="1"/>
  <c r="CS291" i="1"/>
  <c r="CS142" i="1"/>
  <c r="CS149" i="1"/>
  <c r="CS513" i="1"/>
  <c r="CS165" i="1"/>
  <c r="CS196" i="1"/>
  <c r="CS314" i="1"/>
  <c r="CS206" i="1"/>
  <c r="CS166" i="1"/>
  <c r="CS565" i="1"/>
  <c r="CS536" i="1"/>
  <c r="CS514" i="1"/>
  <c r="CS284" i="1"/>
  <c r="CS64" i="1"/>
  <c r="CS57" i="1"/>
  <c r="CS537" i="1"/>
  <c r="CS75" i="1"/>
  <c r="CS27" i="1"/>
  <c r="CS167" i="1"/>
  <c r="CS557" i="1"/>
  <c r="CS328" i="1"/>
  <c r="CS43" i="1"/>
  <c r="CS121" i="1"/>
  <c r="CS337" i="1"/>
  <c r="CS31" i="1"/>
  <c r="CS122" i="1"/>
  <c r="CS566" i="1"/>
  <c r="CS298" i="1"/>
  <c r="CS143" i="1"/>
  <c r="CS315" i="1"/>
  <c r="CS28" i="1"/>
  <c r="CS285" i="1"/>
  <c r="CS543" i="1"/>
  <c r="CS207" i="1"/>
  <c r="CS338" i="1"/>
  <c r="CS65" i="1"/>
  <c r="CS17" i="1"/>
  <c r="CS515" i="1"/>
  <c r="CS182" i="1"/>
  <c r="CS150" i="1"/>
  <c r="CS183" i="1"/>
  <c r="CS76" i="1"/>
  <c r="CS544" i="1"/>
  <c r="CS32" i="1"/>
  <c r="CS144" i="1"/>
  <c r="CS545" i="1"/>
  <c r="CS567" i="1"/>
  <c r="CS329" i="1"/>
  <c r="CS44" i="1"/>
  <c r="CS516" i="1"/>
  <c r="CS14" i="1"/>
  <c r="CS184" i="1"/>
  <c r="CS339" i="1"/>
  <c r="CS546" i="1"/>
  <c r="CS208" i="1"/>
  <c r="CS168" i="1"/>
  <c r="CS66" i="1"/>
  <c r="CS275" i="1"/>
  <c r="CS538" i="1"/>
  <c r="CS169" i="1"/>
  <c r="CS67" i="1"/>
  <c r="CS306" i="1"/>
  <c r="CS197" i="1"/>
  <c r="CS45" i="1"/>
  <c r="CS209" i="1"/>
  <c r="CS547" i="1"/>
  <c r="CS68" i="1"/>
  <c r="CS532" i="1"/>
  <c r="CS568" i="1"/>
  <c r="CS15" i="1"/>
  <c r="CS558" i="1"/>
  <c r="CS517" i="1"/>
  <c r="CS518" i="1"/>
  <c r="CS77" i="1"/>
  <c r="CS548" i="1"/>
  <c r="CS123" i="1"/>
  <c r="CS46" i="1"/>
  <c r="CS69" i="1"/>
  <c r="CS58" i="1"/>
  <c r="CS340" i="1"/>
  <c r="CS292" i="1"/>
  <c r="CS345" i="1"/>
  <c r="CS330" i="1"/>
  <c r="CS533" i="1"/>
  <c r="CS124" i="1"/>
  <c r="CS198" i="1"/>
  <c r="CS33" i="1"/>
  <c r="CS70" i="1"/>
  <c r="CS559" i="1"/>
  <c r="CS125" i="1"/>
  <c r="CS199" i="1"/>
  <c r="CS200" i="1"/>
  <c r="CS346" i="1"/>
  <c r="CS549" i="1"/>
  <c r="CS78" i="1"/>
  <c r="CS550" i="1"/>
  <c r="CS519" i="1"/>
  <c r="CS213" i="1"/>
  <c r="CS520" i="1"/>
  <c r="CS299" i="1"/>
  <c r="CS210" i="1"/>
  <c r="CS170" i="1"/>
  <c r="CS185" i="1"/>
  <c r="CS341" i="1"/>
  <c r="CS560" i="1"/>
  <c r="CS316" i="1"/>
  <c r="CS47" i="1"/>
  <c r="CS276" i="1"/>
  <c r="CS211" i="1"/>
  <c r="CS347" i="1"/>
  <c r="CS551" i="1"/>
  <c r="CS521" i="1"/>
  <c r="CS534" i="1"/>
  <c r="CS528" i="1"/>
  <c r="CS186" i="1"/>
  <c r="CS277" i="1"/>
  <c r="CS151" i="1"/>
  <c r="CS131" i="1"/>
  <c r="CS152" i="1"/>
  <c r="CS212" i="1"/>
  <c r="CS126" i="1"/>
  <c r="CS79" i="1"/>
  <c r="CS71" i="1"/>
  <c r="CS522" i="1"/>
  <c r="CS81" i="1"/>
  <c r="CS523" i="1"/>
  <c r="CS539" i="1"/>
  <c r="CS127" i="1"/>
  <c r="CS317" i="1"/>
  <c r="CS278" i="1"/>
  <c r="CS72" i="1"/>
  <c r="CS153" i="1"/>
  <c r="CS561" i="1"/>
  <c r="CS524" i="1"/>
  <c r="CS48" i="1"/>
  <c r="CS279" i="1"/>
  <c r="CS132" i="1"/>
  <c r="CS201" i="1"/>
  <c r="CS552" i="1"/>
  <c r="CS569" i="1"/>
  <c r="CS525" i="1"/>
  <c r="CS562" i="1"/>
  <c r="CS553" i="1"/>
  <c r="CS570" i="1"/>
  <c r="CS529" i="1"/>
  <c r="CS563" i="1"/>
  <c r="CS530" i="1"/>
  <c r="CS442" i="1"/>
  <c r="CS401" i="1"/>
  <c r="CS416" i="1"/>
  <c r="CS318" i="1"/>
  <c r="CS293" i="1"/>
  <c r="CS443" i="1"/>
  <c r="CS300" i="1"/>
  <c r="CS417" i="1"/>
  <c r="CS402" i="1"/>
  <c r="CS425" i="1"/>
  <c r="CS426" i="1"/>
  <c r="CS444" i="1"/>
  <c r="CS280" i="1"/>
  <c r="CS433" i="1"/>
  <c r="CS418" i="1"/>
  <c r="CS414" i="1"/>
  <c r="CS427" i="1"/>
  <c r="CS450" i="1"/>
  <c r="CS434" i="1"/>
  <c r="CS419" i="1"/>
  <c r="CS459" i="1"/>
  <c r="CS435" i="1"/>
  <c r="CS451" i="1"/>
  <c r="CS428" i="1"/>
  <c r="CS429" i="1"/>
  <c r="CS452" i="1"/>
  <c r="CS453" i="1"/>
  <c r="CS403" i="1"/>
  <c r="CS404" i="1"/>
  <c r="CS405" i="1"/>
  <c r="CS436" i="1"/>
  <c r="CS406" i="1"/>
  <c r="CS437" i="1"/>
  <c r="CS286" i="1"/>
  <c r="CS445" i="1"/>
  <c r="CS407" i="1"/>
  <c r="CS342" i="1"/>
  <c r="CS331" i="1"/>
  <c r="CS430" i="1"/>
  <c r="CS454" i="1"/>
  <c r="CS408" i="1"/>
  <c r="CS438" i="1"/>
  <c r="CS409" i="1"/>
  <c r="CS420" i="1"/>
  <c r="CS421" i="1"/>
  <c r="CS446" i="1"/>
  <c r="CS455" i="1"/>
  <c r="CS431" i="1"/>
  <c r="CS410" i="1"/>
  <c r="CS332" i="1"/>
  <c r="CS456" i="1"/>
  <c r="CS422" i="1"/>
  <c r="CS447" i="1"/>
  <c r="CS439" i="1"/>
  <c r="CS440" i="1"/>
  <c r="CS348" i="1"/>
  <c r="CS319" i="1"/>
  <c r="CS301" i="1"/>
  <c r="CS411" i="1"/>
  <c r="CS423" i="1"/>
  <c r="CS281" i="1"/>
  <c r="CS412" i="1"/>
  <c r="CS413" i="1"/>
  <c r="CS457" i="1"/>
  <c r="CS424" i="1"/>
  <c r="CS128" i="1"/>
  <c r="CS202" i="1"/>
  <c r="CS154" i="1"/>
  <c r="CS129" i="1"/>
  <c r="CS171" i="1"/>
  <c r="CS526" i="1"/>
  <c r="CS302" i="1"/>
  <c r="CS287" i="1"/>
  <c r="CS333" i="1"/>
  <c r="CS307" i="1"/>
  <c r="CS320" i="1"/>
  <c r="CS343" i="1"/>
  <c r="CS282" i="1"/>
  <c r="CS294" i="1"/>
  <c r="CS321" i="1"/>
  <c r="CS155" i="1"/>
  <c r="CS8" i="1"/>
  <c r="CS396" i="1"/>
  <c r="CS399" i="1"/>
  <c r="CS398" i="1"/>
  <c r="CS6" i="1"/>
  <c r="CS397" i="1"/>
  <c r="CS113" i="1"/>
  <c r="CS9" i="1"/>
  <c r="CS7" i="1"/>
  <c r="CS269" i="1"/>
  <c r="CS5" i="1"/>
  <c r="CS112" i="1"/>
  <c r="CS4" i="1"/>
  <c r="CS3" i="1"/>
  <c r="CS2" i="1"/>
  <c r="CS268" i="1"/>
  <c r="CS508" i="1"/>
  <c r="CS507" i="1"/>
  <c r="CS506" i="1"/>
  <c r="CS267" i="1"/>
  <c r="CS266" i="1"/>
  <c r="CS505" i="1"/>
  <c r="CS265" i="1"/>
  <c r="CS504" i="1"/>
  <c r="CS395" i="1"/>
  <c r="CS503" i="1"/>
  <c r="CS264" i="1"/>
  <c r="CS263" i="1"/>
  <c r="CR394" i="1"/>
  <c r="CR218" i="1"/>
  <c r="CR217" i="1"/>
  <c r="CR357" i="1"/>
  <c r="CR356" i="1"/>
  <c r="CR577" i="1"/>
  <c r="CR576" i="1"/>
  <c r="CR575" i="1"/>
  <c r="CR574" i="1"/>
  <c r="CR355" i="1"/>
  <c r="CR354" i="1"/>
  <c r="CR353" i="1"/>
  <c r="CR352" i="1"/>
  <c r="CR351" i="1"/>
  <c r="CR85" i="1"/>
  <c r="CR350" i="1"/>
  <c r="CR573" i="1"/>
  <c r="CR461" i="1"/>
  <c r="CR215" i="1"/>
  <c r="CR83" i="1"/>
  <c r="CR82" i="1"/>
  <c r="CR214" i="1"/>
  <c r="CR216" i="1"/>
  <c r="CR460" i="1"/>
  <c r="CR462" i="1"/>
  <c r="CR84" i="1"/>
  <c r="CR572" i="1"/>
  <c r="CR349" i="1"/>
  <c r="CR540" i="1"/>
  <c r="CR187" i="1"/>
  <c r="CR49" i="1"/>
  <c r="CR458" i="1"/>
  <c r="CR172" i="1"/>
  <c r="CR114" i="1"/>
  <c r="CR34" i="1"/>
  <c r="CR432" i="1"/>
  <c r="CR59" i="1"/>
  <c r="CR18" i="1"/>
  <c r="CR203" i="1"/>
  <c r="CR415" i="1"/>
  <c r="CR29" i="1"/>
  <c r="CR115" i="1"/>
  <c r="CR400" i="1"/>
  <c r="CR156" i="1"/>
  <c r="CR35" i="1"/>
  <c r="CR116" i="1"/>
  <c r="CR448" i="1"/>
  <c r="CR19" i="1"/>
  <c r="CR20" i="1"/>
  <c r="CR157" i="1"/>
  <c r="CR36" i="1"/>
  <c r="CR30" i="1"/>
  <c r="CR37" i="1"/>
  <c r="CR441" i="1"/>
  <c r="CR38" i="1"/>
  <c r="CR188" i="1"/>
  <c r="CR189" i="1"/>
  <c r="CR204" i="1"/>
  <c r="CR130" i="1"/>
  <c r="CR158" i="1"/>
  <c r="CR173" i="1"/>
  <c r="CR145" i="1"/>
  <c r="CR449" i="1"/>
  <c r="CR117" i="1"/>
  <c r="CR50" i="1"/>
  <c r="CR174" i="1"/>
  <c r="CR322" i="1"/>
  <c r="CR51" i="1"/>
  <c r="CR159" i="1"/>
  <c r="CR39" i="1"/>
  <c r="CR10" i="1"/>
  <c r="CR73" i="1"/>
  <c r="CR175" i="1"/>
  <c r="CR11" i="1"/>
  <c r="CR308" i="1"/>
  <c r="CR176" i="1"/>
  <c r="CR270" i="1"/>
  <c r="CR295" i="1"/>
  <c r="CR344" i="1"/>
  <c r="CR288" i="1"/>
  <c r="CR133" i="1"/>
  <c r="CR190" i="1"/>
  <c r="CR12" i="1"/>
  <c r="CR134" i="1"/>
  <c r="CR191" i="1"/>
  <c r="CR509" i="1"/>
  <c r="CR554" i="1"/>
  <c r="CR160" i="1"/>
  <c r="CR303" i="1"/>
  <c r="CR531" i="1"/>
  <c r="CR52" i="1"/>
  <c r="CR510" i="1"/>
  <c r="CR60" i="1"/>
  <c r="CR535" i="1"/>
  <c r="CR135" i="1"/>
  <c r="CR289" i="1"/>
  <c r="CR21" i="1"/>
  <c r="CR309" i="1"/>
  <c r="CR323" i="1"/>
  <c r="CR136" i="1"/>
  <c r="CR118" i="1"/>
  <c r="CR192" i="1"/>
  <c r="CR119" i="1"/>
  <c r="CR146" i="1"/>
  <c r="CR22" i="1"/>
  <c r="CR40" i="1"/>
  <c r="CR161" i="1"/>
  <c r="CR147" i="1"/>
  <c r="CR193" i="1"/>
  <c r="CR324" i="1"/>
  <c r="CR177" i="1"/>
  <c r="CR23" i="1"/>
  <c r="CR137" i="1"/>
  <c r="CR296" i="1"/>
  <c r="CR541" i="1"/>
  <c r="CR138" i="1"/>
  <c r="CR178" i="1"/>
  <c r="CR310" i="1"/>
  <c r="CR61" i="1"/>
  <c r="CR24" i="1"/>
  <c r="CR162" i="1"/>
  <c r="CR139" i="1"/>
  <c r="CR53" i="1"/>
  <c r="CR555" i="1"/>
  <c r="CR140" i="1"/>
  <c r="CR120" i="1"/>
  <c r="CR271" i="1"/>
  <c r="CR325" i="1"/>
  <c r="CR16" i="1"/>
  <c r="CR13" i="1"/>
  <c r="CR141" i="1"/>
  <c r="CR290" i="1"/>
  <c r="CR25" i="1"/>
  <c r="CR179" i="1"/>
  <c r="CR571" i="1"/>
  <c r="CR80" i="1"/>
  <c r="CR564" i="1"/>
  <c r="CR194" i="1"/>
  <c r="CR326" i="1"/>
  <c r="CR311" i="1"/>
  <c r="CR180" i="1"/>
  <c r="CR334" i="1"/>
  <c r="CR335" i="1"/>
  <c r="CR527" i="1"/>
  <c r="CR312" i="1"/>
  <c r="CR195" i="1"/>
  <c r="CR327" i="1"/>
  <c r="CR54" i="1"/>
  <c r="CR148" i="1"/>
  <c r="CR313" i="1"/>
  <c r="CR304" i="1"/>
  <c r="CR55" i="1"/>
  <c r="CR542" i="1"/>
  <c r="CR163" i="1"/>
  <c r="CR305" i="1"/>
  <c r="CR41" i="1"/>
  <c r="CR556" i="1"/>
  <c r="CR272" i="1"/>
  <c r="CR181" i="1"/>
  <c r="CR273" i="1"/>
  <c r="CR62" i="1"/>
  <c r="CR336" i="1"/>
  <c r="CR511" i="1"/>
  <c r="CR42" i="1"/>
  <c r="CR56" i="1"/>
  <c r="CR63" i="1"/>
  <c r="CR205" i="1"/>
  <c r="CR74" i="1"/>
  <c r="CR512" i="1"/>
  <c r="CR297" i="1"/>
  <c r="CR274" i="1"/>
  <c r="CR164" i="1"/>
  <c r="CR26" i="1"/>
  <c r="CR283" i="1"/>
  <c r="CR291" i="1"/>
  <c r="CR142" i="1"/>
  <c r="CR149" i="1"/>
  <c r="CR513" i="1"/>
  <c r="CR165" i="1"/>
  <c r="CR196" i="1"/>
  <c r="CR314" i="1"/>
  <c r="CR206" i="1"/>
  <c r="CR166" i="1"/>
  <c r="CR565" i="1"/>
  <c r="CR536" i="1"/>
  <c r="CR514" i="1"/>
  <c r="CR284" i="1"/>
  <c r="CR64" i="1"/>
  <c r="CR57" i="1"/>
  <c r="CR537" i="1"/>
  <c r="CR75" i="1"/>
  <c r="CR27" i="1"/>
  <c r="CR167" i="1"/>
  <c r="CR557" i="1"/>
  <c r="CR328" i="1"/>
  <c r="CR43" i="1"/>
  <c r="CR121" i="1"/>
  <c r="CR337" i="1"/>
  <c r="CR31" i="1"/>
  <c r="CR122" i="1"/>
  <c r="CR566" i="1"/>
  <c r="CR298" i="1"/>
  <c r="CR143" i="1"/>
  <c r="CR315" i="1"/>
  <c r="CR28" i="1"/>
  <c r="CR285" i="1"/>
  <c r="CR543" i="1"/>
  <c r="CR207" i="1"/>
  <c r="CR338" i="1"/>
  <c r="CR65" i="1"/>
  <c r="CR17" i="1"/>
  <c r="CR515" i="1"/>
  <c r="CR182" i="1"/>
  <c r="CR150" i="1"/>
  <c r="CR183" i="1"/>
  <c r="CR76" i="1"/>
  <c r="CR544" i="1"/>
  <c r="CR32" i="1"/>
  <c r="CR144" i="1"/>
  <c r="CR545" i="1"/>
  <c r="CR567" i="1"/>
  <c r="CR329" i="1"/>
  <c r="CR44" i="1"/>
  <c r="CR516" i="1"/>
  <c r="CR14" i="1"/>
  <c r="CR184" i="1"/>
  <c r="CR339" i="1"/>
  <c r="CR546" i="1"/>
  <c r="CR208" i="1"/>
  <c r="CR168" i="1"/>
  <c r="CR66" i="1"/>
  <c r="CR275" i="1"/>
  <c r="CR538" i="1"/>
  <c r="CR169" i="1"/>
  <c r="CR67" i="1"/>
  <c r="CR306" i="1"/>
  <c r="CR197" i="1"/>
  <c r="CR45" i="1"/>
  <c r="CR209" i="1"/>
  <c r="CR547" i="1"/>
  <c r="CR68" i="1"/>
  <c r="CR532" i="1"/>
  <c r="CR568" i="1"/>
  <c r="CR15" i="1"/>
  <c r="CR558" i="1"/>
  <c r="CR517" i="1"/>
  <c r="CR518" i="1"/>
  <c r="CR77" i="1"/>
  <c r="CR548" i="1"/>
  <c r="CR123" i="1"/>
  <c r="CR46" i="1"/>
  <c r="CR69" i="1"/>
  <c r="CR58" i="1"/>
  <c r="CR340" i="1"/>
  <c r="CR292" i="1"/>
  <c r="CR345" i="1"/>
  <c r="CR330" i="1"/>
  <c r="CR533" i="1"/>
  <c r="CR124" i="1"/>
  <c r="CR198" i="1"/>
  <c r="CR33" i="1"/>
  <c r="CR70" i="1"/>
  <c r="CR559" i="1"/>
  <c r="CR125" i="1"/>
  <c r="CR199" i="1"/>
  <c r="CR200" i="1"/>
  <c r="CR346" i="1"/>
  <c r="CR549" i="1"/>
  <c r="CR78" i="1"/>
  <c r="CR550" i="1"/>
  <c r="CR519" i="1"/>
  <c r="CR213" i="1"/>
  <c r="CR520" i="1"/>
  <c r="CR299" i="1"/>
  <c r="CR210" i="1"/>
  <c r="CR170" i="1"/>
  <c r="CR185" i="1"/>
  <c r="CR341" i="1"/>
  <c r="CR560" i="1"/>
  <c r="CR316" i="1"/>
  <c r="CR47" i="1"/>
  <c r="CR276" i="1"/>
  <c r="CR211" i="1"/>
  <c r="CR347" i="1"/>
  <c r="CR551" i="1"/>
  <c r="CR521" i="1"/>
  <c r="CR534" i="1"/>
  <c r="CR528" i="1"/>
  <c r="CR186" i="1"/>
  <c r="CR277" i="1"/>
  <c r="CR151" i="1"/>
  <c r="CR131" i="1"/>
  <c r="CR152" i="1"/>
  <c r="CR212" i="1"/>
  <c r="CR126" i="1"/>
  <c r="CR79" i="1"/>
  <c r="CR71" i="1"/>
  <c r="CR522" i="1"/>
  <c r="CR81" i="1"/>
  <c r="CR523" i="1"/>
  <c r="CR539" i="1"/>
  <c r="CR127" i="1"/>
  <c r="CR317" i="1"/>
  <c r="CR278" i="1"/>
  <c r="CR72" i="1"/>
  <c r="CR153" i="1"/>
  <c r="CR561" i="1"/>
  <c r="CR524" i="1"/>
  <c r="CR48" i="1"/>
  <c r="CR279" i="1"/>
  <c r="CR132" i="1"/>
  <c r="CR201" i="1"/>
  <c r="CR552" i="1"/>
  <c r="CR569" i="1"/>
  <c r="CR525" i="1"/>
  <c r="CR562" i="1"/>
  <c r="CR553" i="1"/>
  <c r="CR570" i="1"/>
  <c r="CR529" i="1"/>
  <c r="CR563" i="1"/>
  <c r="CR530" i="1"/>
  <c r="CR442" i="1"/>
  <c r="CR401" i="1"/>
  <c r="CR416" i="1"/>
  <c r="CR318" i="1"/>
  <c r="CR293" i="1"/>
  <c r="CR443" i="1"/>
  <c r="CR300" i="1"/>
  <c r="CR417" i="1"/>
  <c r="CR402" i="1"/>
  <c r="CR425" i="1"/>
  <c r="CR426" i="1"/>
  <c r="CR444" i="1"/>
  <c r="CR280" i="1"/>
  <c r="CR433" i="1"/>
  <c r="CR418" i="1"/>
  <c r="CR414" i="1"/>
  <c r="CR427" i="1"/>
  <c r="CR450" i="1"/>
  <c r="CR434" i="1"/>
  <c r="CR419" i="1"/>
  <c r="CR459" i="1"/>
  <c r="CR435" i="1"/>
  <c r="CR451" i="1"/>
  <c r="CR428" i="1"/>
  <c r="CR429" i="1"/>
  <c r="CR452" i="1"/>
  <c r="CR453" i="1"/>
  <c r="CR403" i="1"/>
  <c r="CR404" i="1"/>
  <c r="CR405" i="1"/>
  <c r="CR436" i="1"/>
  <c r="CR406" i="1"/>
  <c r="CR437" i="1"/>
  <c r="CR286" i="1"/>
  <c r="CR445" i="1"/>
  <c r="CR407" i="1"/>
  <c r="CR342" i="1"/>
  <c r="CR331" i="1"/>
  <c r="CR430" i="1"/>
  <c r="CR454" i="1"/>
  <c r="CR408" i="1"/>
  <c r="CR438" i="1"/>
  <c r="CR409" i="1"/>
  <c r="CR420" i="1"/>
  <c r="CR421" i="1"/>
  <c r="CR446" i="1"/>
  <c r="CR455" i="1"/>
  <c r="CR431" i="1"/>
  <c r="CR410" i="1"/>
  <c r="CR332" i="1"/>
  <c r="CR456" i="1"/>
  <c r="CR422" i="1"/>
  <c r="CR447" i="1"/>
  <c r="CR439" i="1"/>
  <c r="CR440" i="1"/>
  <c r="CR348" i="1"/>
  <c r="CR319" i="1"/>
  <c r="CR301" i="1"/>
  <c r="CR411" i="1"/>
  <c r="CR423" i="1"/>
  <c r="CR281" i="1"/>
  <c r="CR412" i="1"/>
  <c r="CR413" i="1"/>
  <c r="CR457" i="1"/>
  <c r="CR424" i="1"/>
  <c r="CR128" i="1"/>
  <c r="CR202" i="1"/>
  <c r="CR154" i="1"/>
  <c r="CR129" i="1"/>
  <c r="CR171" i="1"/>
  <c r="CR526" i="1"/>
  <c r="CR302" i="1"/>
  <c r="CR287" i="1"/>
  <c r="CR333" i="1"/>
  <c r="CR307" i="1"/>
  <c r="CR320" i="1"/>
  <c r="CR343" i="1"/>
  <c r="CR282" i="1"/>
  <c r="CR294" i="1"/>
  <c r="CR321" i="1"/>
  <c r="CR155" i="1"/>
  <c r="CR8" i="1"/>
  <c r="CR396" i="1"/>
  <c r="CR399" i="1"/>
  <c r="CR398" i="1"/>
  <c r="CR6" i="1"/>
  <c r="CR397" i="1"/>
  <c r="CR113" i="1"/>
  <c r="CR9" i="1"/>
  <c r="CR7" i="1"/>
  <c r="CR269" i="1"/>
  <c r="CR5" i="1"/>
  <c r="CR112" i="1"/>
  <c r="CR4" i="1"/>
  <c r="CR3" i="1"/>
  <c r="CR2" i="1"/>
  <c r="CR268" i="1"/>
  <c r="CR508" i="1"/>
  <c r="CR507" i="1"/>
  <c r="CR506" i="1"/>
  <c r="CR267" i="1"/>
  <c r="CR266" i="1"/>
  <c r="CR505" i="1"/>
  <c r="CR265" i="1"/>
  <c r="CR504" i="1"/>
  <c r="CR395" i="1"/>
  <c r="CR503" i="1"/>
  <c r="CR264" i="1"/>
  <c r="CR263" i="1"/>
  <c r="BG540" i="1"/>
  <c r="BZ187" i="1"/>
  <c r="BZ49" i="1"/>
  <c r="BZ59" i="1"/>
  <c r="BZ18" i="1"/>
  <c r="BZ203" i="1"/>
  <c r="BZ400" i="1"/>
  <c r="BZ156" i="1"/>
  <c r="BZ441" i="1"/>
  <c r="BZ84" i="1"/>
  <c r="BZ158" i="1"/>
  <c r="BZ3" i="1"/>
  <c r="BZ50" i="1"/>
  <c r="BZ35" i="1"/>
  <c r="BZ448" i="1"/>
  <c r="BG276" i="1"/>
  <c r="BG275" i="1"/>
  <c r="BG285" i="1"/>
  <c r="BG292" i="1"/>
  <c r="BG337" i="1"/>
  <c r="BG270" i="1"/>
  <c r="BG314" i="1"/>
  <c r="BG357" i="1"/>
  <c r="BG264" i="1"/>
  <c r="BG296" i="1"/>
  <c r="BG503" i="1"/>
  <c r="BG63" i="1"/>
  <c r="BG10" i="1"/>
  <c r="BG62" i="1"/>
  <c r="BG288" i="1"/>
  <c r="BG294" i="1"/>
  <c r="BG321" i="1"/>
  <c r="BG40" i="1"/>
  <c r="BG67" i="1"/>
  <c r="BG303" i="1"/>
  <c r="BG47" i="1"/>
  <c r="BG52" i="1"/>
  <c r="BG271" i="1"/>
  <c r="BG344" i="1"/>
  <c r="BG329" i="1"/>
  <c r="BG346" i="1"/>
  <c r="BG274" i="1"/>
  <c r="BG315" i="1"/>
  <c r="BG75" i="1"/>
  <c r="BG70" i="1"/>
  <c r="BG328" i="1"/>
  <c r="BG131" i="1"/>
  <c r="BG24" i="1"/>
  <c r="BG61" i="1"/>
  <c r="BG304" i="1"/>
  <c r="BG324" i="1"/>
  <c r="BG283" i="1"/>
  <c r="BG46" i="1"/>
  <c r="BG317" i="1"/>
  <c r="BG282" i="1"/>
  <c r="BG13" i="1"/>
  <c r="BG76" i="1"/>
  <c r="BG68" i="1"/>
  <c r="BG81" i="1"/>
  <c r="BG53" i="1"/>
  <c r="BG11" i="1"/>
  <c r="BG55" i="1"/>
  <c r="BG27" i="1"/>
  <c r="BG336" i="1"/>
  <c r="BG39" i="1"/>
  <c r="BG77" i="1"/>
  <c r="BG141" i="1"/>
  <c r="BG291" i="1"/>
  <c r="BG66" i="1"/>
  <c r="BG308" i="1"/>
  <c r="BG80" i="1"/>
  <c r="BG340" i="1"/>
  <c r="BG313" i="1"/>
  <c r="BG333" i="1"/>
  <c r="BG327" i="1"/>
  <c r="BG56" i="1"/>
  <c r="BG330" i="1"/>
  <c r="BG14" i="1"/>
  <c r="BG137" i="1"/>
  <c r="BG307" i="1"/>
  <c r="BG312" i="1"/>
  <c r="BG21" i="1"/>
  <c r="BG310" i="1"/>
  <c r="BG339" i="1"/>
  <c r="BG311" i="1"/>
  <c r="BG22" i="1"/>
  <c r="BG320" i="1"/>
  <c r="BG79" i="1"/>
  <c r="BG78" i="1"/>
  <c r="BG44" i="1"/>
  <c r="BG309" i="1"/>
  <c r="BG290" i="1"/>
  <c r="BG60" i="1"/>
  <c r="BG323" i="1"/>
  <c r="BG289" i="1"/>
  <c r="BG526" i="1"/>
  <c r="BG58" i="1"/>
  <c r="BG273" i="1"/>
  <c r="BG305" i="1"/>
  <c r="BG43" i="1"/>
  <c r="BG347" i="1"/>
  <c r="BG54" i="1"/>
  <c r="BG278" i="1"/>
  <c r="BG284" i="1"/>
  <c r="BG166" i="1"/>
  <c r="BG127" i="1"/>
  <c r="BG197" i="1"/>
  <c r="BG184" i="1"/>
  <c r="BG169" i="1"/>
  <c r="BG126" i="1"/>
  <c r="BG174" i="1"/>
  <c r="BG161" i="1"/>
  <c r="BG148" i="1"/>
  <c r="BG205" i="1"/>
  <c r="BG207" i="1"/>
  <c r="BG163" i="1"/>
  <c r="BG199" i="1"/>
  <c r="BG129" i="1"/>
  <c r="BG208" i="1"/>
  <c r="BG209" i="1"/>
  <c r="BG168" i="1"/>
  <c r="BG190" i="1"/>
  <c r="BG183" i="1"/>
  <c r="BG139" i="1"/>
  <c r="BG212" i="1"/>
  <c r="BG164" i="1"/>
  <c r="BG149" i="1"/>
  <c r="BG135" i="1"/>
  <c r="BG162" i="1"/>
  <c r="BG202" i="1"/>
  <c r="BG120" i="1"/>
  <c r="BG211" i="1"/>
  <c r="BG192" i="1"/>
  <c r="BG134" i="1"/>
  <c r="BG195" i="1"/>
  <c r="BG159" i="1"/>
  <c r="BG144" i="1"/>
  <c r="BG136" i="1"/>
  <c r="BG210" i="1"/>
  <c r="BG185" i="1"/>
  <c r="BG194" i="1"/>
  <c r="BG138" i="1"/>
  <c r="BG142" i="1"/>
  <c r="BG121" i="1"/>
  <c r="BG198" i="1"/>
  <c r="BG152" i="1"/>
  <c r="BG51" i="1"/>
  <c r="BG23" i="1"/>
  <c r="BG72" i="1"/>
  <c r="BG153" i="1"/>
  <c r="BG175" i="1"/>
  <c r="BG506" i="1"/>
  <c r="BG507" i="1"/>
  <c r="BG508" i="1"/>
  <c r="BG268" i="1"/>
  <c r="BG269" i="1"/>
  <c r="BG200" i="1"/>
  <c r="BG118" i="1"/>
  <c r="BG319" i="1"/>
  <c r="BG301" i="1"/>
  <c r="BG520" i="1"/>
  <c r="BG524" i="1"/>
  <c r="BG560" i="1"/>
  <c r="BG550" i="1"/>
  <c r="BG424" i="1"/>
  <c r="BG549" i="1"/>
  <c r="BG551" i="1"/>
  <c r="BG542" i="1"/>
  <c r="BG555" i="1"/>
  <c r="BG514" i="1"/>
  <c r="BG545" i="1"/>
  <c r="BG302" i="1"/>
  <c r="BG547" i="1"/>
  <c r="BG537" i="1"/>
  <c r="BG510" i="1"/>
  <c r="BG342" i="1"/>
  <c r="BG543" i="1"/>
  <c r="BG546" i="1"/>
  <c r="BG515" i="1"/>
  <c r="BG287" i="1"/>
  <c r="BG522" i="1"/>
  <c r="BG511" i="1"/>
  <c r="BG536" i="1"/>
  <c r="BG565" i="1"/>
  <c r="BG559" i="1"/>
  <c r="BG516" i="1"/>
  <c r="BG512" i="1"/>
  <c r="BG548" i="1"/>
  <c r="BG527" i="1"/>
  <c r="BG16" i="1"/>
  <c r="BG534" i="1"/>
  <c r="BG567" i="1"/>
  <c r="BG518" i="1"/>
  <c r="BG556" i="1"/>
  <c r="BG532" i="1"/>
  <c r="BG26" i="1"/>
  <c r="BG331" i="1"/>
  <c r="BG571" i="1"/>
  <c r="BG553" i="1"/>
  <c r="BG538" i="1"/>
  <c r="BG521" i="1"/>
  <c r="BG298" i="1"/>
  <c r="BG541" i="1"/>
  <c r="BG552" i="1"/>
  <c r="BG528" i="1"/>
  <c r="BG557" i="1"/>
  <c r="BG519" i="1"/>
  <c r="BG25" i="1"/>
  <c r="BG570" i="1"/>
  <c r="BG277" i="1"/>
  <c r="BG332" i="1"/>
  <c r="BG568" i="1"/>
  <c r="BG562" i="1"/>
  <c r="BG529" i="1"/>
  <c r="BG509" i="1"/>
  <c r="BG523" i="1"/>
  <c r="BG513" i="1"/>
  <c r="BG531" i="1"/>
  <c r="BG564" i="1"/>
  <c r="BG525" i="1"/>
  <c r="BG533" i="1"/>
  <c r="BG563" i="1"/>
  <c r="BG561" i="1"/>
  <c r="BG280" i="1"/>
  <c r="BG558" i="1"/>
  <c r="BG566" i="1"/>
  <c r="BG286" i="1"/>
  <c r="BG348" i="1"/>
  <c r="BG544" i="1"/>
  <c r="BG535" i="1"/>
  <c r="BG403" i="1"/>
  <c r="BG539" i="1"/>
  <c r="BG530" i="1"/>
  <c r="BG569" i="1"/>
  <c r="BG293" i="1"/>
  <c r="BG318" i="1"/>
  <c r="BG517" i="1"/>
  <c r="BG554" i="1"/>
  <c r="BG281" i="1"/>
  <c r="BG300" i="1"/>
  <c r="BG572" i="1"/>
  <c r="BG349" i="1"/>
  <c r="BG573" i="1"/>
  <c r="BG350" i="1"/>
  <c r="BG351" i="1"/>
  <c r="BG352" i="1"/>
  <c r="BG353" i="1"/>
  <c r="BG354" i="1"/>
  <c r="BG355" i="1"/>
  <c r="BG574" i="1"/>
  <c r="BG575" i="1"/>
  <c r="BG577" i="1"/>
  <c r="BG266" i="1"/>
  <c r="BG504" i="1"/>
  <c r="BG356" i="1"/>
  <c r="BG411" i="1"/>
  <c r="BG345" i="1"/>
  <c r="BG263" i="1"/>
  <c r="BG404" i="1"/>
  <c r="BG576" i="1"/>
  <c r="BG265" i="1"/>
  <c r="BG405" i="1"/>
  <c r="BG445" i="1"/>
  <c r="BG395" i="1"/>
  <c r="BG425" i="1"/>
  <c r="BG435" i="1"/>
  <c r="BG421" i="1"/>
  <c r="BG431" i="1"/>
  <c r="BG429" i="1"/>
  <c r="BG267" i="1"/>
  <c r="BG430" i="1"/>
  <c r="BG446" i="1"/>
  <c r="BG450" i="1"/>
  <c r="BG413" i="1"/>
  <c r="BG409" i="1"/>
  <c r="BG428" i="1"/>
  <c r="BG455" i="1"/>
  <c r="BG407" i="1"/>
  <c r="BG419" i="1"/>
  <c r="BG412" i="1"/>
  <c r="BG454" i="1"/>
  <c r="BG442" i="1"/>
  <c r="BG438" i="1"/>
  <c r="BG416" i="1"/>
  <c r="BG436" i="1"/>
  <c r="BG456" i="1"/>
  <c r="BG451" i="1"/>
  <c r="BG440" i="1"/>
  <c r="BG408" i="1"/>
  <c r="BG443" i="1"/>
  <c r="BG401" i="1"/>
  <c r="BG444" i="1"/>
  <c r="BG406" i="1"/>
  <c r="BG453" i="1"/>
  <c r="BG402" i="1"/>
  <c r="BG457" i="1"/>
  <c r="BG420" i="1"/>
  <c r="BG459" i="1"/>
  <c r="BG434" i="1"/>
  <c r="BG439" i="1"/>
  <c r="BG423" i="1"/>
  <c r="BG437" i="1"/>
  <c r="BG422" i="1"/>
  <c r="BG426" i="1"/>
  <c r="BG427" i="1"/>
  <c r="BG410" i="1"/>
  <c r="BG433" i="1"/>
  <c r="BG417" i="1"/>
  <c r="BG447" i="1"/>
  <c r="BG418" i="1"/>
  <c r="BG452" i="1"/>
  <c r="BG414" i="1"/>
  <c r="BG596" i="1"/>
  <c r="BG82" i="1"/>
  <c r="BG5" i="1"/>
  <c r="BG158" i="1"/>
  <c r="BG382" i="1"/>
  <c r="BG36" i="1"/>
  <c r="BG83" i="1"/>
  <c r="BG101" i="1"/>
  <c r="BG117" i="1"/>
  <c r="BG20" i="1"/>
  <c r="BG3" i="1"/>
  <c r="BG173" i="1"/>
  <c r="BG130" i="1"/>
  <c r="BG112" i="1"/>
  <c r="BG254" i="1"/>
  <c r="BG240" i="1"/>
  <c r="BG218" i="1"/>
  <c r="BG217" i="1"/>
  <c r="BG145" i="1"/>
  <c r="BG156" i="1"/>
  <c r="BG18" i="1"/>
  <c r="BG109" i="1"/>
  <c r="BG369" i="1"/>
  <c r="BG364" i="1"/>
  <c r="BG397" i="1"/>
  <c r="BG85" i="1"/>
  <c r="BG114" i="1"/>
  <c r="BG203" i="1"/>
  <c r="BG6" i="1"/>
  <c r="BG389" i="1"/>
  <c r="BG30" i="1"/>
  <c r="BG19" i="1"/>
  <c r="BG59" i="1"/>
  <c r="BG172" i="1"/>
  <c r="BG187" i="1"/>
  <c r="BG86" i="1"/>
  <c r="BG236" i="1"/>
  <c r="BG383" i="1"/>
  <c r="BG362" i="1"/>
  <c r="BG2" i="1"/>
  <c r="BG92" i="1"/>
  <c r="BG110" i="1"/>
  <c r="BG219" i="1"/>
  <c r="BG49" i="1"/>
  <c r="BG245" i="1"/>
  <c r="BG116" i="1"/>
  <c r="BG9" i="1"/>
  <c r="BG379" i="1"/>
  <c r="BG29" i="1"/>
  <c r="BG7" i="1"/>
  <c r="BG189" i="1"/>
  <c r="BG115" i="1"/>
  <c r="BG448" i="1"/>
  <c r="BG35" i="1"/>
  <c r="BG4" i="1"/>
  <c r="BG38" i="1"/>
  <c r="BG8" i="1"/>
  <c r="BG399" i="1"/>
  <c r="BG220" i="1"/>
  <c r="BG255" i="1"/>
  <c r="BG358" i="1"/>
  <c r="BG390" i="1"/>
  <c r="BG371" i="1"/>
  <c r="BG215" i="1"/>
  <c r="BG157" i="1"/>
  <c r="BG204" i="1"/>
  <c r="BG188" i="1"/>
  <c r="BG216" i="1"/>
  <c r="BG50" i="1"/>
  <c r="BG84" i="1"/>
  <c r="BG37" i="1"/>
  <c r="BG34" i="1"/>
  <c r="BG113" i="1"/>
  <c r="BG93" i="1"/>
  <c r="BG221" i="1"/>
  <c r="BG359" i="1"/>
  <c r="BG360" i="1"/>
  <c r="BG87" i="1"/>
  <c r="BG214" i="1"/>
  <c r="BG235" i="1"/>
  <c r="BG260" i="1"/>
  <c r="BG256" i="1"/>
  <c r="BG380" i="1"/>
  <c r="BG372" i="1"/>
  <c r="BG222" i="1"/>
  <c r="BG237" i="1"/>
  <c r="BG365" i="1"/>
  <c r="BG246" i="1"/>
  <c r="BG233" i="1"/>
  <c r="BG247" i="1"/>
  <c r="BG241" i="1"/>
  <c r="BG248" i="1"/>
  <c r="BG257" i="1"/>
  <c r="BG261" i="1"/>
  <c r="BG238" i="1"/>
  <c r="BG223" i="1"/>
  <c r="BG239" i="1"/>
  <c r="BG224" i="1"/>
  <c r="BG242" i="1"/>
  <c r="BG249" i="1"/>
  <c r="BG370" i="1"/>
  <c r="BG361" i="1"/>
  <c r="BG366" i="1"/>
  <c r="BG373" i="1"/>
  <c r="BG367" i="1"/>
  <c r="BG374" i="1"/>
  <c r="BG375" i="1"/>
  <c r="BG384" i="1"/>
  <c r="BG391" i="1"/>
  <c r="BG229" i="1"/>
  <c r="BG250" i="1"/>
  <c r="BG258" i="1"/>
  <c r="BG251" i="1"/>
  <c r="BG259" i="1"/>
  <c r="BG230" i="1"/>
  <c r="BG243" i="1"/>
  <c r="BG225" i="1"/>
  <c r="BG234" i="1"/>
  <c r="BG244" i="1"/>
  <c r="BG262" i="1"/>
  <c r="BG231" i="1"/>
  <c r="BG252" i="1"/>
  <c r="BG232" i="1"/>
  <c r="BG376" i="1"/>
  <c r="BG385" i="1"/>
  <c r="BG386" i="1"/>
  <c r="BG368" i="1"/>
  <c r="BG377" i="1"/>
  <c r="BG387" i="1"/>
  <c r="BG388" i="1"/>
  <c r="BG392" i="1"/>
  <c r="BG363" i="1"/>
  <c r="BG393" i="1"/>
  <c r="BG378" i="1"/>
  <c r="BG226" i="1"/>
  <c r="BG227" i="1"/>
  <c r="BG381" i="1"/>
  <c r="BG253" i="1"/>
  <c r="BG88" i="1"/>
  <c r="BG96" i="1"/>
  <c r="BG102" i="1"/>
  <c r="BG108" i="1"/>
  <c r="BG103" i="1"/>
  <c r="BG100" i="1"/>
  <c r="BG89" i="1"/>
  <c r="BG111" i="1"/>
  <c r="BG97" i="1"/>
  <c r="BG98" i="1"/>
  <c r="BG104" i="1"/>
  <c r="BG105" i="1"/>
  <c r="BG106" i="1"/>
  <c r="BG90" i="1"/>
  <c r="BG99" i="1"/>
  <c r="BG107" i="1"/>
  <c r="BG91" i="1"/>
  <c r="BG94" i="1"/>
  <c r="BG228" i="1"/>
  <c r="BG95" i="1"/>
  <c r="BG462" i="1"/>
  <c r="BG578" i="1"/>
  <c r="BG394" i="1"/>
  <c r="BG463" i="1"/>
  <c r="BG603" i="1"/>
  <c r="BG604" i="1"/>
  <c r="BG579" i="1"/>
  <c r="BG464" i="1"/>
  <c r="BG465" i="1"/>
  <c r="BG597" i="1"/>
  <c r="BG398" i="1"/>
  <c r="BG441" i="1"/>
  <c r="BG461" i="1"/>
  <c r="BG458" i="1"/>
  <c r="BG598" i="1"/>
  <c r="BG599" i="1"/>
  <c r="BG580" i="1"/>
  <c r="BG400" i="1"/>
  <c r="BG477" i="1"/>
  <c r="BG415" i="1"/>
  <c r="BG396" i="1"/>
  <c r="BG460" i="1"/>
  <c r="BG471" i="1"/>
  <c r="BG466" i="1"/>
  <c r="BG482" i="1"/>
  <c r="BG500" i="1"/>
  <c r="BG483" i="1"/>
  <c r="BG600" i="1"/>
  <c r="BG581" i="1"/>
  <c r="BG582" i="1"/>
  <c r="BG432" i="1"/>
  <c r="BG478" i="1"/>
  <c r="BG488" i="1"/>
  <c r="BG489" i="1"/>
  <c r="BG490" i="1"/>
  <c r="BG472" i="1"/>
  <c r="BG497" i="1"/>
  <c r="BG484" i="1"/>
  <c r="BG485" i="1"/>
  <c r="BG583" i="1"/>
  <c r="BG584" i="1"/>
  <c r="BG605" i="1"/>
  <c r="BG585" i="1"/>
  <c r="BG586" i="1"/>
  <c r="BG587" i="1"/>
  <c r="BG592" i="1"/>
  <c r="BG491" i="1"/>
  <c r="BG467" i="1"/>
  <c r="BG486" i="1"/>
  <c r="BG498" i="1"/>
  <c r="BG499" i="1"/>
  <c r="BG473" i="1"/>
  <c r="BG468" i="1"/>
  <c r="BG501" i="1"/>
  <c r="BG492" i="1"/>
  <c r="BG493" i="1"/>
  <c r="BG494" i="1"/>
  <c r="BG479" i="1"/>
  <c r="BG469" i="1"/>
  <c r="BG487" i="1"/>
  <c r="BG474" i="1"/>
  <c r="BG475" i="1"/>
  <c r="BG476" i="1"/>
  <c r="BG470" i="1"/>
  <c r="BG495" i="1"/>
  <c r="BG480" i="1"/>
  <c r="BG496" i="1"/>
  <c r="BG601" i="1"/>
  <c r="BG591" i="1"/>
  <c r="BG593" i="1"/>
  <c r="BG588" i="1"/>
  <c r="BG594" i="1"/>
  <c r="BG589" i="1"/>
  <c r="BG602" i="1"/>
  <c r="BG606" i="1"/>
  <c r="BG608" i="1"/>
  <c r="BG590" i="1"/>
  <c r="BG609" i="1"/>
  <c r="BG595" i="1"/>
  <c r="BG449" i="1"/>
  <c r="BG502" i="1"/>
  <c r="BG481" i="1"/>
  <c r="BG607" i="1"/>
  <c r="BG505" i="1"/>
  <c r="BZ301" i="1"/>
  <c r="BZ296" i="1"/>
  <c r="BZ567" i="1"/>
  <c r="BZ121" i="1"/>
  <c r="BZ280" i="1"/>
  <c r="BZ459" i="1"/>
  <c r="BZ578" i="1"/>
  <c r="BZ509" i="1"/>
  <c r="BZ350" i="1"/>
  <c r="BZ434" i="1"/>
  <c r="BZ437" i="1"/>
  <c r="BZ313" i="1"/>
  <c r="BZ522" i="1"/>
  <c r="BZ354" i="1"/>
  <c r="BZ382" i="1"/>
  <c r="BZ552" i="1"/>
  <c r="BZ353" i="1"/>
  <c r="BZ523" i="1"/>
  <c r="BZ304" i="1"/>
  <c r="BZ558" i="1"/>
  <c r="BZ507" i="1"/>
  <c r="BZ404" i="1"/>
  <c r="BZ511" i="1"/>
  <c r="BZ566" i="1"/>
  <c r="BZ545" i="1"/>
  <c r="BZ543" i="1"/>
  <c r="BZ537" i="1"/>
  <c r="BZ302" i="1"/>
  <c r="BZ340" i="1"/>
  <c r="BZ445" i="1"/>
  <c r="BZ416" i="1"/>
  <c r="BZ536" i="1"/>
  <c r="BZ576" i="1"/>
  <c r="BZ276" i="1"/>
  <c r="BZ548" i="1"/>
  <c r="BZ518" i="1"/>
  <c r="BZ324" i="1"/>
  <c r="BZ438" i="1"/>
  <c r="BZ319" i="1"/>
  <c r="BZ575" i="1"/>
  <c r="BZ128" i="1"/>
  <c r="BZ347" i="1"/>
  <c r="BZ326" i="1"/>
  <c r="BZ565" i="1"/>
  <c r="BZ429" i="1"/>
  <c r="BZ101" i="1"/>
  <c r="BZ520" i="1"/>
  <c r="BZ286" i="1"/>
  <c r="BZ131" i="1"/>
  <c r="BZ165" i="1"/>
  <c r="BZ557" i="1"/>
  <c r="BZ351" i="1"/>
  <c r="BZ283" i="1"/>
  <c r="BZ46" i="1"/>
  <c r="BZ195" i="1"/>
  <c r="BZ317" i="1"/>
  <c r="BZ71" i="1"/>
  <c r="BZ127" i="1"/>
  <c r="BZ538" i="1"/>
  <c r="BZ341" i="1"/>
  <c r="BZ521" i="1"/>
  <c r="BZ559" i="1"/>
  <c r="BZ64" i="1"/>
  <c r="BZ166" i="1"/>
  <c r="BZ446" i="1"/>
  <c r="BZ339" i="1"/>
  <c r="BZ291" i="1"/>
  <c r="BZ524" i="1"/>
  <c r="BZ348" i="1"/>
  <c r="BZ455" i="1"/>
  <c r="BZ61" i="1"/>
  <c r="BZ79" i="1"/>
  <c r="BZ77" i="1"/>
  <c r="BZ22" i="1"/>
  <c r="BZ185" i="1"/>
  <c r="BZ197" i="1"/>
  <c r="BZ184" i="1"/>
  <c r="BZ277" i="1"/>
  <c r="BZ316" i="1"/>
  <c r="BZ269" i="1"/>
  <c r="BZ342" i="1"/>
  <c r="BZ338" i="1"/>
  <c r="BZ315" i="1"/>
  <c r="BZ328" i="1"/>
  <c r="BZ282" i="1"/>
  <c r="BZ287" i="1"/>
  <c r="BZ413" i="1"/>
  <c r="BZ410" i="1"/>
  <c r="BZ431" i="1"/>
  <c r="BZ430" i="1"/>
  <c r="BZ561" i="1"/>
  <c r="BZ528" i="1"/>
  <c r="BZ560" i="1"/>
  <c r="BZ550" i="1"/>
  <c r="BZ544" i="1"/>
  <c r="BZ553" i="1"/>
  <c r="BZ535" i="1"/>
  <c r="BZ13" i="1"/>
  <c r="BZ254" i="1"/>
  <c r="BZ240" i="1"/>
  <c r="BZ409" i="1"/>
  <c r="BZ463" i="1"/>
  <c r="BZ603" i="1"/>
  <c r="BZ604" i="1"/>
  <c r="BZ579" i="1"/>
  <c r="BZ411" i="1"/>
  <c r="BZ424" i="1"/>
  <c r="BZ403" i="1"/>
  <c r="BZ272" i="1"/>
  <c r="BZ279" i="1"/>
  <c r="BZ422" i="1"/>
  <c r="BZ539" i="1"/>
  <c r="BZ464" i="1"/>
  <c r="BZ534" i="1"/>
  <c r="BZ150" i="1"/>
  <c r="BZ57" i="1"/>
  <c r="BZ169" i="1"/>
  <c r="BZ562" i="1"/>
  <c r="BZ154" i="1"/>
  <c r="BZ295" i="1"/>
  <c r="BZ418" i="1"/>
  <c r="BZ76" i="1"/>
  <c r="BZ45" i="1"/>
  <c r="BZ78" i="1"/>
  <c r="BZ278" i="1"/>
  <c r="BZ531" i="1"/>
  <c r="BZ267" i="1"/>
  <c r="BZ126" i="1"/>
  <c r="BZ73" i="1"/>
  <c r="BZ395" i="1"/>
  <c r="BZ136" i="1"/>
  <c r="BZ549" i="1"/>
  <c r="BZ133" i="1"/>
  <c r="BZ51" i="1"/>
  <c r="BZ21" i="1"/>
  <c r="BZ135" i="1"/>
  <c r="BZ174" i="1"/>
  <c r="BZ109" i="1"/>
  <c r="BZ369" i="1"/>
  <c r="BZ364" i="1"/>
  <c r="BZ465" i="1"/>
  <c r="BZ597" i="1"/>
  <c r="BZ577" i="1"/>
  <c r="BZ137" i="1"/>
  <c r="BZ48" i="1"/>
  <c r="BZ527" i="1"/>
  <c r="BZ147" i="1"/>
  <c r="BZ143" i="1"/>
  <c r="BZ435" i="1"/>
  <c r="BZ420" i="1"/>
  <c r="BZ44" i="1"/>
  <c r="BZ176" i="1"/>
  <c r="BZ530" i="1"/>
  <c r="BZ516" i="1"/>
  <c r="BZ419" i="1"/>
  <c r="BZ551" i="1"/>
  <c r="BZ134" i="1"/>
  <c r="BZ540" i="1"/>
  <c r="BZ54" i="1"/>
  <c r="BZ311" i="1"/>
  <c r="BZ68" i="1"/>
  <c r="BZ312" i="1"/>
  <c r="BZ519" i="1"/>
  <c r="BZ309" i="1"/>
  <c r="BZ81" i="1"/>
  <c r="BZ322" i="1"/>
  <c r="BZ529" i="1"/>
  <c r="BZ161" i="1"/>
  <c r="BZ80" i="1"/>
  <c r="BZ148" i="1"/>
  <c r="BZ205" i="1"/>
  <c r="BZ451" i="1"/>
  <c r="BZ118" i="1"/>
  <c r="BZ151" i="1"/>
  <c r="BZ53" i="1"/>
  <c r="BZ32" i="1"/>
  <c r="BZ66" i="1"/>
  <c r="BZ270" i="1"/>
  <c r="BZ290" i="1"/>
  <c r="BZ572" i="1"/>
  <c r="BZ355" i="1"/>
  <c r="BZ11" i="1"/>
  <c r="BZ207" i="1"/>
  <c r="BZ191" i="1"/>
  <c r="BZ193" i="1"/>
  <c r="BZ55" i="1"/>
  <c r="BZ556" i="1"/>
  <c r="BZ275" i="1"/>
  <c r="BZ310" i="1"/>
  <c r="BZ450" i="1"/>
  <c r="BZ401" i="1"/>
  <c r="BZ27" i="1"/>
  <c r="BZ60" i="1"/>
  <c r="BZ212" i="1"/>
  <c r="BZ123" i="1"/>
  <c r="BZ179" i="1"/>
  <c r="BZ119" i="1"/>
  <c r="BZ336" i="1"/>
  <c r="BZ323" i="1"/>
  <c r="BZ564" i="1"/>
  <c r="BZ192" i="1"/>
  <c r="BZ56" i="1"/>
  <c r="BZ274" i="1"/>
  <c r="BZ325" i="1"/>
  <c r="BZ25" i="1"/>
  <c r="BZ194" i="1"/>
  <c r="BZ298" i="1"/>
  <c r="BZ39" i="1"/>
  <c r="BZ138" i="1"/>
  <c r="BZ412" i="1"/>
  <c r="BZ573" i="1"/>
  <c r="BZ159" i="1"/>
  <c r="BZ178" i="1"/>
  <c r="BZ452" i="1"/>
  <c r="BZ389" i="1"/>
  <c r="BZ569" i="1"/>
  <c r="BZ433" i="1"/>
  <c r="BZ65" i="1"/>
  <c r="BZ63" i="1"/>
  <c r="BZ10" i="1"/>
  <c r="BZ62" i="1"/>
  <c r="BZ144" i="1"/>
  <c r="BZ202" i="1"/>
  <c r="BZ349" i="1"/>
  <c r="BZ293" i="1"/>
  <c r="BZ318" i="1"/>
  <c r="BZ288" i="1"/>
  <c r="BZ294" i="1"/>
  <c r="BZ321" i="1"/>
  <c r="BZ456" i="1"/>
  <c r="BZ504" i="1"/>
  <c r="BZ86" i="1"/>
  <c r="BZ236" i="1"/>
  <c r="BZ383" i="1"/>
  <c r="BZ362" i="1"/>
  <c r="BZ598" i="1"/>
  <c r="BZ12" i="1"/>
  <c r="BZ546" i="1"/>
  <c r="BZ306" i="1"/>
  <c r="BZ532" i="1"/>
  <c r="BZ41" i="1"/>
  <c r="BZ268" i="1"/>
  <c r="BZ163" i="1"/>
  <c r="BZ199" i="1"/>
  <c r="BZ42" i="1"/>
  <c r="BZ439" i="1"/>
  <c r="BZ162" i="1"/>
  <c r="BZ427" i="1"/>
  <c r="BZ69" i="1"/>
  <c r="BZ40" i="1"/>
  <c r="BZ92" i="1"/>
  <c r="BZ110" i="1"/>
  <c r="BZ599" i="1"/>
  <c r="BZ580" i="1"/>
  <c r="BZ129" i="1"/>
  <c r="BZ425" i="1"/>
  <c r="BZ345" i="1"/>
  <c r="BZ517" i="1"/>
  <c r="BZ444" i="1"/>
  <c r="BZ167" i="1"/>
  <c r="BZ292" i="1"/>
  <c r="BZ181" i="1"/>
  <c r="BZ443" i="1"/>
  <c r="BZ219" i="1"/>
  <c r="BZ175" i="1"/>
  <c r="BZ28" i="1"/>
  <c r="BZ333" i="1"/>
  <c r="BZ72" i="1"/>
  <c r="BZ308" i="1"/>
  <c r="BZ245" i="1"/>
  <c r="BZ596" i="1"/>
  <c r="BZ208" i="1"/>
  <c r="BZ506" i="1"/>
  <c r="BZ542" i="1"/>
  <c r="BZ124" i="1"/>
  <c r="BZ314" i="1"/>
  <c r="BZ15" i="1"/>
  <c r="BZ297" i="1"/>
  <c r="BZ209" i="1"/>
  <c r="BZ186" i="1"/>
  <c r="BZ67" i="1"/>
  <c r="BZ379" i="1"/>
  <c r="BZ146" i="1"/>
  <c r="BZ421" i="1"/>
  <c r="BZ402" i="1"/>
  <c r="BZ213" i="1"/>
  <c r="BZ140" i="1"/>
  <c r="BZ332" i="1"/>
  <c r="BZ447" i="1"/>
  <c r="BZ477" i="1"/>
  <c r="BZ149" i="1"/>
  <c r="BZ510" i="1"/>
  <c r="BZ568" i="1"/>
  <c r="BZ356" i="1"/>
  <c r="BZ180" i="1"/>
  <c r="BZ31" i="1"/>
  <c r="BZ417" i="1"/>
  <c r="BZ436" i="1"/>
  <c r="BZ571" i="1"/>
  <c r="BZ505" i="1"/>
  <c r="BZ170" i="1"/>
  <c r="BZ289" i="1"/>
  <c r="BZ533" i="1"/>
  <c r="BZ16" i="1"/>
  <c r="BZ547" i="1"/>
  <c r="BZ406" i="1"/>
  <c r="BZ26" i="1"/>
  <c r="BZ414" i="1"/>
  <c r="BZ120" i="1"/>
  <c r="BZ33" i="1"/>
  <c r="BZ75" i="1"/>
  <c r="BZ168" i="1"/>
  <c r="BZ155" i="1"/>
  <c r="BZ200" i="1"/>
  <c r="BZ164" i="1"/>
  <c r="BZ264" i="1"/>
  <c r="BZ220" i="1"/>
  <c r="BZ255" i="1"/>
  <c r="BZ335" i="1"/>
  <c r="BZ358" i="1"/>
  <c r="BZ390" i="1"/>
  <c r="BZ371" i="1"/>
  <c r="BZ526" i="1"/>
  <c r="BZ266" i="1"/>
  <c r="BZ190" i="1"/>
  <c r="BZ554" i="1"/>
  <c r="BZ440" i="1"/>
  <c r="BZ334" i="1"/>
  <c r="BZ570" i="1"/>
  <c r="BZ24" i="1"/>
  <c r="BZ74" i="1"/>
  <c r="BZ330" i="1"/>
  <c r="BZ58" i="1"/>
  <c r="BZ171" i="1"/>
  <c r="BZ284" i="1"/>
  <c r="BZ14" i="1"/>
  <c r="BZ307" i="1"/>
  <c r="BZ211" i="1"/>
  <c r="BZ555" i="1"/>
  <c r="BZ23" i="1"/>
  <c r="BZ122" i="1"/>
  <c r="BZ305" i="1"/>
  <c r="BZ512" i="1"/>
  <c r="BZ428" i="1"/>
  <c r="BZ515" i="1"/>
  <c r="BZ525" i="1"/>
  <c r="BZ206" i="1"/>
  <c r="BZ183" i="1"/>
  <c r="BZ331" i="1"/>
  <c r="BZ563" i="1"/>
  <c r="BZ408" i="1"/>
  <c r="BZ574" i="1"/>
  <c r="BZ153" i="1"/>
  <c r="BZ198" i="1"/>
  <c r="BZ352" i="1"/>
  <c r="BZ303" i="1"/>
  <c r="BZ160" i="1"/>
  <c r="BZ453" i="1"/>
  <c r="BZ47" i="1"/>
  <c r="BZ320" i="1"/>
  <c r="BZ285" i="1"/>
  <c r="BZ152" i="1"/>
  <c r="BZ454" i="1"/>
  <c r="BZ70" i="1"/>
  <c r="BZ43" i="1"/>
  <c r="BZ141" i="1"/>
  <c r="BZ337" i="1"/>
  <c r="BZ52" i="1"/>
  <c r="BZ132" i="1"/>
  <c r="BZ210" i="1"/>
  <c r="BZ125" i="1"/>
  <c r="BZ182" i="1"/>
  <c r="BZ139" i="1"/>
  <c r="BZ426" i="1"/>
  <c r="BZ513" i="1"/>
  <c r="BZ503" i="1"/>
  <c r="BZ93" i="1"/>
  <c r="BZ221" i="1"/>
  <c r="BZ346" i="1"/>
  <c r="BZ359" i="1"/>
  <c r="BZ360" i="1"/>
  <c r="BZ265" i="1"/>
  <c r="BZ407" i="1"/>
  <c r="BZ87" i="1"/>
  <c r="BZ142" i="1"/>
  <c r="BZ281" i="1"/>
  <c r="BZ273" i="1"/>
  <c r="BZ357" i="1"/>
  <c r="BZ343" i="1"/>
  <c r="BZ263" i="1"/>
  <c r="BZ299" i="1"/>
  <c r="BZ235" i="1"/>
  <c r="BZ196" i="1"/>
  <c r="BZ271" i="1"/>
  <c r="BZ260" i="1"/>
  <c r="BZ256" i="1"/>
  <c r="BZ380" i="1"/>
  <c r="BZ372" i="1"/>
  <c r="BZ222" i="1"/>
  <c r="BZ300" i="1"/>
  <c r="BZ237" i="1"/>
  <c r="BZ201" i="1"/>
  <c r="BZ327" i="1"/>
  <c r="BZ344" i="1"/>
  <c r="BZ177" i="1"/>
  <c r="BZ365" i="1"/>
  <c r="BZ246" i="1"/>
  <c r="BZ233" i="1"/>
  <c r="BZ247" i="1"/>
  <c r="BZ241" i="1"/>
  <c r="BZ248" i="1"/>
  <c r="BZ257" i="1"/>
  <c r="BZ261" i="1"/>
  <c r="BZ238" i="1"/>
  <c r="BZ223" i="1"/>
  <c r="BZ239" i="1"/>
  <c r="BZ224" i="1"/>
  <c r="BZ242" i="1"/>
  <c r="BZ249" i="1"/>
  <c r="BZ370" i="1"/>
  <c r="BZ361" i="1"/>
  <c r="BZ366" i="1"/>
  <c r="BZ373" i="1"/>
  <c r="BZ367" i="1"/>
  <c r="BZ374" i="1"/>
  <c r="BZ375" i="1"/>
  <c r="BZ384" i="1"/>
  <c r="BZ391" i="1"/>
  <c r="BZ229" i="1"/>
  <c r="BZ329" i="1"/>
  <c r="BZ250" i="1"/>
  <c r="BZ258" i="1"/>
  <c r="BZ251" i="1"/>
  <c r="BZ259" i="1"/>
  <c r="BZ230" i="1"/>
  <c r="BZ243" i="1"/>
  <c r="BZ225" i="1"/>
  <c r="BZ234" i="1"/>
  <c r="BZ244" i="1"/>
  <c r="BZ262" i="1"/>
  <c r="BZ231" i="1"/>
  <c r="BZ252" i="1"/>
  <c r="BZ232" i="1"/>
  <c r="BZ376" i="1"/>
  <c r="BZ385" i="1"/>
  <c r="BZ386" i="1"/>
  <c r="BZ368" i="1"/>
  <c r="BZ377" i="1"/>
  <c r="BZ387" i="1"/>
  <c r="BZ388" i="1"/>
  <c r="BZ392" i="1"/>
  <c r="BZ363" i="1"/>
  <c r="BZ393" i="1"/>
  <c r="BZ378" i="1"/>
  <c r="BZ226" i="1"/>
  <c r="BZ227" i="1"/>
  <c r="BZ381" i="1"/>
  <c r="BZ253" i="1"/>
  <c r="BZ541" i="1"/>
  <c r="BZ471" i="1"/>
  <c r="BZ466" i="1"/>
  <c r="BZ482" i="1"/>
  <c r="BZ500" i="1"/>
  <c r="BZ483" i="1"/>
  <c r="BZ600" i="1"/>
  <c r="BZ581" i="1"/>
  <c r="BZ582" i="1"/>
  <c r="BZ442" i="1"/>
  <c r="BZ17" i="1"/>
  <c r="BZ514" i="1"/>
  <c r="BZ88" i="1"/>
  <c r="BZ96" i="1"/>
  <c r="BZ102" i="1"/>
  <c r="BZ108" i="1"/>
  <c r="BZ103" i="1"/>
  <c r="BZ100" i="1"/>
  <c r="BZ89" i="1"/>
  <c r="BZ111" i="1"/>
  <c r="BZ97" i="1"/>
  <c r="BZ98" i="1"/>
  <c r="BZ104" i="1"/>
  <c r="BZ105" i="1"/>
  <c r="BZ106" i="1"/>
  <c r="BZ90" i="1"/>
  <c r="BZ478" i="1"/>
  <c r="BZ488" i="1"/>
  <c r="BZ489" i="1"/>
  <c r="BZ490" i="1"/>
  <c r="BZ472" i="1"/>
  <c r="BZ497" i="1"/>
  <c r="BZ484" i="1"/>
  <c r="BZ485" i="1"/>
  <c r="BZ583" i="1"/>
  <c r="BZ584" i="1"/>
  <c r="BZ605" i="1"/>
  <c r="BZ585" i="1"/>
  <c r="BZ586" i="1"/>
  <c r="BZ587" i="1"/>
  <c r="BZ592" i="1"/>
  <c r="BZ508" i="1"/>
  <c r="BZ491" i="1"/>
  <c r="BZ457" i="1"/>
  <c r="BZ405" i="1"/>
  <c r="BZ99" i="1"/>
  <c r="BZ107" i="1"/>
  <c r="BZ91" i="1"/>
  <c r="BZ467" i="1"/>
  <c r="BZ486" i="1"/>
  <c r="BZ498" i="1"/>
  <c r="BZ499" i="1"/>
  <c r="BZ473" i="1"/>
  <c r="BZ468" i="1"/>
  <c r="BZ501" i="1"/>
  <c r="BZ492" i="1"/>
  <c r="BZ493" i="1"/>
  <c r="BZ494" i="1"/>
  <c r="BZ479" i="1"/>
  <c r="BZ469" i="1"/>
  <c r="BZ487" i="1"/>
  <c r="BZ474" i="1"/>
  <c r="BZ475" i="1"/>
  <c r="BZ476" i="1"/>
  <c r="BZ470" i="1"/>
  <c r="BZ495" i="1"/>
  <c r="BZ480" i="1"/>
  <c r="BZ496" i="1"/>
  <c r="BZ601" i="1"/>
  <c r="BZ591" i="1"/>
  <c r="BZ593" i="1"/>
  <c r="BZ588" i="1"/>
  <c r="BZ594" i="1"/>
  <c r="BZ589" i="1"/>
  <c r="BZ602" i="1"/>
  <c r="BZ606" i="1"/>
  <c r="BZ608" i="1"/>
  <c r="BZ590" i="1"/>
  <c r="BZ609" i="1"/>
  <c r="BZ595" i="1"/>
  <c r="BZ423" i="1"/>
  <c r="BZ94" i="1"/>
  <c r="BZ228" i="1"/>
  <c r="BZ502" i="1"/>
  <c r="BZ481" i="1"/>
  <c r="BZ95" i="1"/>
  <c r="BZ607" i="1"/>
  <c r="BF552" i="1"/>
  <c r="BF215" i="1"/>
  <c r="BF137" i="1"/>
  <c r="BF353" i="1"/>
  <c r="BF150" i="1"/>
  <c r="BF596" i="1"/>
  <c r="BF48" i="1"/>
  <c r="BF149" i="1"/>
  <c r="BF222" i="1"/>
  <c r="BF397" i="1"/>
  <c r="BF526" i="1"/>
  <c r="BF266" i="1"/>
  <c r="BF190" i="1"/>
  <c r="BF415" i="1"/>
  <c r="BF411" i="1"/>
  <c r="BF523" i="1"/>
  <c r="BF554" i="1"/>
  <c r="BF12" i="1"/>
  <c r="BF449" i="1"/>
  <c r="BF440" i="1"/>
  <c r="BF509" i="1"/>
  <c r="BF527" i="1"/>
  <c r="BF424" i="1"/>
  <c r="BF36" i="1"/>
  <c r="BF304" i="1"/>
  <c r="BF208" i="1"/>
  <c r="BF147" i="1"/>
  <c r="BF582" i="1"/>
  <c r="BF175" i="1"/>
  <c r="BF214" i="1"/>
  <c r="BF558" i="1"/>
  <c r="BF116" i="1"/>
  <c r="BF507" i="1"/>
  <c r="BF143" i="1"/>
  <c r="BF435" i="1"/>
  <c r="BF85" i="1"/>
  <c r="BF404" i="1"/>
  <c r="BF82" i="1"/>
  <c r="BF420" i="1"/>
  <c r="BF394" i="1"/>
  <c r="BF334" i="1"/>
  <c r="BF350" i="1"/>
  <c r="BF300" i="1"/>
  <c r="BF44" i="1"/>
  <c r="BF510" i="1"/>
  <c r="BF570" i="1"/>
  <c r="BF114" i="1"/>
  <c r="BF511" i="1"/>
  <c r="BF24" i="1"/>
  <c r="BF35" i="1"/>
  <c r="BF176" i="1"/>
  <c r="BF566" i="1"/>
  <c r="BF530" i="1"/>
  <c r="BF57" i="1"/>
  <c r="BF142" i="1"/>
  <c r="BF273" i="1"/>
  <c r="BF516" i="1"/>
  <c r="BF83" i="1"/>
  <c r="BF546" i="1"/>
  <c r="BF419" i="1"/>
  <c r="BF5" i="1"/>
  <c r="BF545" i="1"/>
  <c r="BF543" i="1"/>
  <c r="BF28" i="1"/>
  <c r="BF129" i="1"/>
  <c r="BF537" i="1"/>
  <c r="BF551" i="1"/>
  <c r="BF302" i="1"/>
  <c r="BF506" i="1"/>
  <c r="BF74" i="1"/>
  <c r="BF169" i="1"/>
  <c r="BF330" i="1"/>
  <c r="BF425" i="1"/>
  <c r="BF218" i="1"/>
  <c r="BF134" i="1"/>
  <c r="BF340" i="1"/>
  <c r="BF542" i="1"/>
  <c r="BF508" i="1"/>
  <c r="BF540" i="1"/>
  <c r="BF58" i="1"/>
  <c r="BF54" i="1"/>
  <c r="BF562" i="1"/>
  <c r="BF311" i="1"/>
  <c r="BF237" i="1"/>
  <c r="BF306" i="1"/>
  <c r="BF124" i="1"/>
  <c r="BF68" i="1"/>
  <c r="BF154" i="1"/>
  <c r="BF312" i="1"/>
  <c r="BF295" i="1"/>
  <c r="BF171" i="1"/>
  <c r="BF345" i="1"/>
  <c r="BF284" i="1"/>
  <c r="BF519" i="1"/>
  <c r="BF314" i="1"/>
  <c r="BF568" i="1"/>
  <c r="BF517" i="1"/>
  <c r="BF445" i="1"/>
  <c r="BF403" i="1"/>
  <c r="BF416" i="1"/>
  <c r="BF14" i="1"/>
  <c r="BF536" i="1"/>
  <c r="BF307" i="1"/>
  <c r="BF49" i="1"/>
  <c r="BF356" i="1"/>
  <c r="BF309" i="1"/>
  <c r="BF442" i="1"/>
  <c r="BF462" i="1"/>
  <c r="BF398" i="1"/>
  <c r="BF418" i="1"/>
  <c r="BF217" i="1"/>
  <c r="BF576" i="1"/>
  <c r="BF76" i="1"/>
  <c r="BF81" i="1"/>
  <c r="BF211" i="1"/>
  <c r="BF322" i="1"/>
  <c r="BF276" i="1"/>
  <c r="BF555" i="1"/>
  <c r="BF548" i="1"/>
  <c r="BF532" i="1"/>
  <c r="BF529" i="1"/>
  <c r="BF272" i="1"/>
  <c r="BF45" i="1"/>
  <c r="BF23" i="1"/>
  <c r="BF161" i="1"/>
  <c r="BF518" i="1"/>
  <c r="BF4" i="1"/>
  <c r="BF444" i="1"/>
  <c r="BF80" i="1"/>
  <c r="BF148" i="1"/>
  <c r="BF122" i="1"/>
  <c r="BF205" i="1"/>
  <c r="BF9" i="1"/>
  <c r="BF324" i="1"/>
  <c r="BF451" i="1"/>
  <c r="BF438" i="1"/>
  <c r="BF157" i="1"/>
  <c r="BF41" i="1"/>
  <c r="BF319" i="1"/>
  <c r="BF400" i="1"/>
  <c r="BF575" i="1"/>
  <c r="BF15" i="1"/>
  <c r="BF128" i="1"/>
  <c r="BF118" i="1"/>
  <c r="BF297" i="1"/>
  <c r="BF145" i="1"/>
  <c r="BF268" i="1"/>
  <c r="BF151" i="1"/>
  <c r="BF38" i="1"/>
  <c r="BF53" i="1"/>
  <c r="BF78" i="1"/>
  <c r="BF32" i="1"/>
  <c r="BF66" i="1"/>
  <c r="BF180" i="1"/>
  <c r="BF270" i="1"/>
  <c r="BF278" i="1"/>
  <c r="BF347" i="1"/>
  <c r="BF305" i="1"/>
  <c r="BF326" i="1"/>
  <c r="BF565" i="1"/>
  <c r="BF512" i="1"/>
  <c r="BF301" i="1"/>
  <c r="BF209" i="1"/>
  <c r="BF163" i="1"/>
  <c r="BF428" i="1"/>
  <c r="BF429" i="1"/>
  <c r="BF31" i="1"/>
  <c r="BF531" i="1"/>
  <c r="BF186" i="1"/>
  <c r="BF101" i="1"/>
  <c r="BF267" i="1"/>
  <c r="BF67" i="1"/>
  <c r="BF126" i="1"/>
  <c r="BF199" i="1"/>
  <c r="BF290" i="1"/>
  <c r="BF333" i="1"/>
  <c r="BF520" i="1"/>
  <c r="BF286" i="1"/>
  <c r="BF417" i="1"/>
  <c r="BF379" i="1"/>
  <c r="BF572" i="1"/>
  <c r="BF355" i="1"/>
  <c r="BF11" i="1"/>
  <c r="BF73" i="1"/>
  <c r="BF131" i="1"/>
  <c r="BF207" i="1"/>
  <c r="BF191" i="1"/>
  <c r="BF515" i="1"/>
  <c r="BF296" i="1"/>
  <c r="BF193" i="1"/>
  <c r="BF201" i="1"/>
  <c r="BF357" i="1"/>
  <c r="BF165" i="1"/>
  <c r="BF55" i="1"/>
  <c r="BF42" i="1"/>
  <c r="BF343" i="1"/>
  <c r="BF436" i="1"/>
  <c r="BF571" i="1"/>
  <c r="BF557" i="1"/>
  <c r="BF167" i="1"/>
  <c r="BF351" i="1"/>
  <c r="BF525" i="1"/>
  <c r="BF395" i="1"/>
  <c r="BF423" i="1"/>
  <c r="BF505" i="1"/>
  <c r="BF556" i="1"/>
  <c r="BF206" i="1"/>
  <c r="BF275" i="1"/>
  <c r="BF310" i="1"/>
  <c r="BF541" i="1"/>
  <c r="BF450" i="1"/>
  <c r="BF117" i="1"/>
  <c r="BF401" i="1"/>
  <c r="BF283" i="1"/>
  <c r="BF156" i="1"/>
  <c r="BF72" i="1"/>
  <c r="BF46" i="1"/>
  <c r="BF27" i="1"/>
  <c r="BF60" i="1"/>
  <c r="BF136" i="1"/>
  <c r="BF212" i="1"/>
  <c r="BF170" i="1"/>
  <c r="BF123" i="1"/>
  <c r="BF183" i="1"/>
  <c r="BF195" i="1"/>
  <c r="BF179" i="1"/>
  <c r="BF146" i="1"/>
  <c r="BF119" i="1"/>
  <c r="BF317" i="1"/>
  <c r="BF331" i="1"/>
  <c r="BF336" i="1"/>
  <c r="BF327" i="1"/>
  <c r="BF323" i="1"/>
  <c r="BF289" i="1"/>
  <c r="BF533" i="1"/>
  <c r="BF567" i="1"/>
  <c r="BF563" i="1"/>
  <c r="BF265" i="1"/>
  <c r="BF564" i="1"/>
  <c r="BF441" i="1"/>
  <c r="BF408" i="1"/>
  <c r="BF192" i="1"/>
  <c r="BF308" i="1"/>
  <c r="BF439" i="1"/>
  <c r="BF434" i="1"/>
  <c r="BF574" i="1"/>
  <c r="BF204" i="1"/>
  <c r="BF71" i="1"/>
  <c r="BF56" i="1"/>
  <c r="BF153" i="1"/>
  <c r="BF127" i="1"/>
  <c r="BF198" i="1"/>
  <c r="BF162" i="1"/>
  <c r="BF352" i="1"/>
  <c r="BF274" i="1"/>
  <c r="BF325" i="1"/>
  <c r="BF303" i="1"/>
  <c r="BF538" i="1"/>
  <c r="BF437" i="1"/>
  <c r="BF25" i="1"/>
  <c r="BF29" i="1"/>
  <c r="BF432" i="1"/>
  <c r="BF194" i="1"/>
  <c r="BF396" i="1"/>
  <c r="BF160" i="1"/>
  <c r="BF453" i="1"/>
  <c r="BF460" i="1"/>
  <c r="BF47" i="1"/>
  <c r="BF341" i="1"/>
  <c r="BF292" i="1"/>
  <c r="BF298" i="1"/>
  <c r="BF313" i="1"/>
  <c r="BF320" i="1"/>
  <c r="BF549" i="1"/>
  <c r="BF522" i="1"/>
  <c r="BF521" i="1"/>
  <c r="BF559" i="1"/>
  <c r="BF229" i="1"/>
  <c r="BF188" i="1"/>
  <c r="BF64" i="1"/>
  <c r="BF285" i="1"/>
  <c r="BF166" i="1"/>
  <c r="BF121" i="1"/>
  <c r="BF446" i="1"/>
  <c r="BF354" i="1"/>
  <c r="BF263" i="1"/>
  <c r="BF133" i="1"/>
  <c r="BF18" i="1"/>
  <c r="BF158" i="1"/>
  <c r="BF20" i="1"/>
  <c r="BF39" i="1"/>
  <c r="BF16" i="1"/>
  <c r="BF7" i="1"/>
  <c r="BF152" i="1"/>
  <c r="BF138" i="1"/>
  <c r="BF299" i="1"/>
  <c r="BF339" i="1"/>
  <c r="BF344" i="1"/>
  <c r="BF547" i="1"/>
  <c r="BF203" i="1"/>
  <c r="BF412" i="1"/>
  <c r="BF427" i="1"/>
  <c r="BF454" i="1"/>
  <c r="BF406" i="1"/>
  <c r="BF573" i="1"/>
  <c r="BF159" i="1"/>
  <c r="BF70" i="1"/>
  <c r="BF43" i="1"/>
  <c r="BF26" i="1"/>
  <c r="BF141" i="1"/>
  <c r="BF178" i="1"/>
  <c r="BF177" i="1"/>
  <c r="BF337" i="1"/>
  <c r="BF291" i="1"/>
  <c r="BF8" i="1"/>
  <c r="BF6" i="1"/>
  <c r="BF524" i="1"/>
  <c r="BF216" i="1"/>
  <c r="BF414" i="1"/>
  <c r="BF421" i="1"/>
  <c r="BF452" i="1"/>
  <c r="BF235" i="1"/>
  <c r="BF389" i="1"/>
  <c r="BF120" i="1"/>
  <c r="BF569" i="1"/>
  <c r="BF433" i="1"/>
  <c r="BF348" i="1"/>
  <c r="BF30" i="1"/>
  <c r="BF455" i="1"/>
  <c r="BF189" i="1"/>
  <c r="BF280" i="1"/>
  <c r="BF402" i="1"/>
  <c r="BF61" i="1"/>
  <c r="BF79" i="1"/>
  <c r="BF19" i="1"/>
  <c r="BF33" i="1"/>
  <c r="BF69" i="1"/>
  <c r="BF77" i="1"/>
  <c r="BF65" i="1"/>
  <c r="BF17" i="1"/>
  <c r="BF75" i="1"/>
  <c r="BF63" i="1"/>
  <c r="BF40" i="1"/>
  <c r="BF52" i="1"/>
  <c r="BF10" i="1"/>
  <c r="BF51" i="1"/>
  <c r="BF50" i="1"/>
  <c r="BF3" i="1"/>
  <c r="BF2" i="1"/>
  <c r="BF84" i="1"/>
  <c r="BF37" i="1"/>
  <c r="BF62" i="1"/>
  <c r="BF22" i="1"/>
  <c r="BF59" i="1"/>
  <c r="BF21" i="1"/>
  <c r="BF34" i="1"/>
  <c r="BF132" i="1"/>
  <c r="BF185" i="1"/>
  <c r="BF210" i="1"/>
  <c r="BF213" i="1"/>
  <c r="BF125" i="1"/>
  <c r="BF197" i="1"/>
  <c r="BF168" i="1"/>
  <c r="BF184" i="1"/>
  <c r="BF144" i="1"/>
  <c r="BF196" i="1"/>
  <c r="BF140" i="1"/>
  <c r="BF135" i="1"/>
  <c r="BF174" i="1"/>
  <c r="BF155" i="1"/>
  <c r="BF202" i="1"/>
  <c r="BF181" i="1"/>
  <c r="BF173" i="1"/>
  <c r="BF130" i="1"/>
  <c r="BF200" i="1"/>
  <c r="BF113" i="1"/>
  <c r="BF112" i="1"/>
  <c r="BF182" i="1"/>
  <c r="BF164" i="1"/>
  <c r="BF115" i="1"/>
  <c r="BF139" i="1"/>
  <c r="BF172" i="1"/>
  <c r="BF187" i="1"/>
  <c r="BF279" i="1"/>
  <c r="BF281" i="1"/>
  <c r="BF277" i="1"/>
  <c r="BF316" i="1"/>
  <c r="BF332" i="1"/>
  <c r="BF269" i="1"/>
  <c r="BF342" i="1"/>
  <c r="BF329" i="1"/>
  <c r="BF338" i="1"/>
  <c r="BF315" i="1"/>
  <c r="BF328" i="1"/>
  <c r="BF349" i="1"/>
  <c r="BF271" i="1"/>
  <c r="BF264" i="1"/>
  <c r="BF293" i="1"/>
  <c r="BF318" i="1"/>
  <c r="BF288" i="1"/>
  <c r="BF282" i="1"/>
  <c r="BF287" i="1"/>
  <c r="BF294" i="1"/>
  <c r="BF321" i="1"/>
  <c r="BF491" i="1"/>
  <c r="BF407" i="1"/>
  <c r="BF457" i="1"/>
  <c r="BF413" i="1"/>
  <c r="BF447" i="1"/>
  <c r="BF456" i="1"/>
  <c r="BF422" i="1"/>
  <c r="BF410" i="1"/>
  <c r="BF431" i="1"/>
  <c r="BF430" i="1"/>
  <c r="BF405" i="1"/>
  <c r="BF448" i="1"/>
  <c r="BF459" i="1"/>
  <c r="BF399" i="1"/>
  <c r="BF471" i="1"/>
  <c r="BF426" i="1"/>
  <c r="BF443" i="1"/>
  <c r="BF461" i="1"/>
  <c r="BF458" i="1"/>
  <c r="BF561" i="1"/>
  <c r="BF539" i="1"/>
  <c r="BF528" i="1"/>
  <c r="BF534" i="1"/>
  <c r="BF560" i="1"/>
  <c r="BF550" i="1"/>
  <c r="BF544" i="1"/>
  <c r="BF553" i="1"/>
  <c r="BF514" i="1"/>
  <c r="BF513" i="1"/>
  <c r="BF504" i="1"/>
  <c r="BF535" i="1"/>
  <c r="BF503" i="1"/>
  <c r="BF365" i="1"/>
  <c r="BF577" i="1"/>
  <c r="BE404" i="1"/>
  <c r="BE418" i="1"/>
  <c r="BE403" i="1"/>
  <c r="BE415" i="1"/>
  <c r="BE491" i="1"/>
  <c r="BE407" i="1"/>
  <c r="BE428" i="1"/>
  <c r="BE435" i="1"/>
  <c r="BE419" i="1"/>
  <c r="BE400" i="1"/>
  <c r="BE444" i="1"/>
  <c r="BE425" i="1"/>
  <c r="BE432" i="1"/>
  <c r="BE401" i="1"/>
  <c r="BE394" i="1"/>
  <c r="BE395" i="1"/>
  <c r="BE421" i="1"/>
  <c r="BE398" i="1"/>
  <c r="BE453" i="1"/>
  <c r="BE406" i="1"/>
  <c r="BE414" i="1"/>
  <c r="BE424" i="1"/>
  <c r="BE457" i="1"/>
  <c r="BE413" i="1"/>
  <c r="BE412" i="1"/>
  <c r="BE423" i="1"/>
  <c r="BE449" i="1"/>
  <c r="BE439" i="1"/>
  <c r="BE447" i="1"/>
  <c r="BE456" i="1"/>
  <c r="BE422" i="1"/>
  <c r="BE410" i="1"/>
  <c r="BE431" i="1"/>
  <c r="BE455" i="1"/>
  <c r="BE446" i="1"/>
  <c r="BE460" i="1"/>
  <c r="BE408" i="1"/>
  <c r="BE430" i="1"/>
  <c r="BE445" i="1"/>
  <c r="BE397" i="1"/>
  <c r="BE437" i="1"/>
  <c r="BE436" i="1"/>
  <c r="BE405" i="1"/>
  <c r="BE452" i="1"/>
  <c r="BE448" i="1"/>
  <c r="BE454" i="1"/>
  <c r="BE429" i="1"/>
  <c r="BE451" i="1"/>
  <c r="BE459" i="1"/>
  <c r="BE434" i="1"/>
  <c r="BE450" i="1"/>
  <c r="BE427" i="1"/>
  <c r="BE433" i="1"/>
  <c r="BE399" i="1"/>
  <c r="BE471" i="1"/>
  <c r="BE426" i="1"/>
  <c r="BE402" i="1"/>
  <c r="BE417" i="1"/>
  <c r="BE443" i="1"/>
  <c r="BE461" i="1"/>
  <c r="BE396" i="1"/>
  <c r="BE416" i="1"/>
  <c r="BE458" i="1"/>
  <c r="BE596" i="1"/>
  <c r="BE506" i="1"/>
  <c r="BE558" i="1"/>
  <c r="BE503" i="1"/>
  <c r="BE524" i="1"/>
  <c r="BE569" i="1"/>
  <c r="BE572" i="1"/>
  <c r="BE525" i="1"/>
  <c r="BE509" i="1"/>
  <c r="BE552" i="1"/>
  <c r="BE543" i="1"/>
  <c r="BE523" i="1"/>
  <c r="BE526" i="1"/>
  <c r="BE518" i="1"/>
  <c r="BE554" i="1"/>
  <c r="BE536" i="1"/>
  <c r="BE549" i="1"/>
  <c r="BE537" i="1"/>
  <c r="BE510" i="1"/>
  <c r="BE541" i="1"/>
  <c r="BE551" i="1"/>
  <c r="BE516" i="1"/>
  <c r="BE555" i="1"/>
  <c r="BE522" i="1"/>
  <c r="BE562" i="1"/>
  <c r="BE542" i="1"/>
  <c r="BE571" i="1"/>
  <c r="BE540" i="1"/>
  <c r="BE511" i="1"/>
  <c r="BE573" i="1"/>
  <c r="BE561" i="1"/>
  <c r="BE582" i="1"/>
  <c r="BE539" i="1"/>
  <c r="BE528" i="1"/>
  <c r="BE534" i="1"/>
  <c r="BE521" i="1"/>
  <c r="BE560" i="1"/>
  <c r="BE574" i="1"/>
  <c r="BE520" i="1"/>
  <c r="BE519" i="1"/>
  <c r="BE550" i="1"/>
  <c r="BE559" i="1"/>
  <c r="BE533" i="1"/>
  <c r="BE548" i="1"/>
  <c r="BE532" i="1"/>
  <c r="BE547" i="1"/>
  <c r="BE538" i="1"/>
  <c r="BE567" i="1"/>
  <c r="BE544" i="1"/>
  <c r="BE515" i="1"/>
  <c r="BE557" i="1"/>
  <c r="BE553" i="1"/>
  <c r="BE514" i="1"/>
  <c r="BE565" i="1"/>
  <c r="BE513" i="1"/>
  <c r="BE512" i="1"/>
  <c r="BE575" i="1"/>
  <c r="BE564" i="1"/>
  <c r="BE570" i="1"/>
  <c r="BE563" i="1"/>
  <c r="BE504" i="1"/>
  <c r="BE535" i="1"/>
  <c r="BE529" i="1"/>
  <c r="BE507" i="1"/>
  <c r="BE546" i="1"/>
  <c r="BE508" i="1"/>
  <c r="BE531" i="1"/>
  <c r="BE517" i="1"/>
  <c r="BE527" i="1"/>
  <c r="BE568" i="1"/>
  <c r="BE556" i="1"/>
  <c r="BE545" i="1"/>
  <c r="BE576" i="1"/>
  <c r="BE566" i="1"/>
  <c r="BE577" i="1"/>
  <c r="BE505" i="1"/>
  <c r="BE530" i="1"/>
  <c r="BE442" i="1"/>
  <c r="BE317" i="1"/>
  <c r="BE277" i="1"/>
  <c r="BE347" i="1"/>
  <c r="BE276" i="1"/>
  <c r="BE316" i="1"/>
  <c r="BE341" i="1"/>
  <c r="BE332" i="1"/>
  <c r="BE299" i="1"/>
  <c r="BE269" i="1"/>
  <c r="BE345" i="1"/>
  <c r="BE292" i="1"/>
  <c r="BE306" i="1"/>
  <c r="BE275" i="1"/>
  <c r="BE331" i="1"/>
  <c r="BE339" i="1"/>
  <c r="BE342" i="1"/>
  <c r="BE263" i="1"/>
  <c r="BE329" i="1"/>
  <c r="BE265" i="1"/>
  <c r="BE338" i="1"/>
  <c r="BE315" i="1"/>
  <c r="BE298" i="1"/>
  <c r="BE337" i="1"/>
  <c r="BE328" i="1"/>
  <c r="BE353" i="1"/>
  <c r="BE286" i="1"/>
  <c r="BE352" i="1"/>
  <c r="BE284" i="1"/>
  <c r="BE349" i="1"/>
  <c r="BE314" i="1"/>
  <c r="BE291" i="1"/>
  <c r="BE283" i="1"/>
  <c r="BE274" i="1"/>
  <c r="BE336" i="1"/>
  <c r="BE272" i="1"/>
  <c r="BE305" i="1"/>
  <c r="BE304" i="1"/>
  <c r="BE313" i="1"/>
  <c r="BE327" i="1"/>
  <c r="BE334" i="1"/>
  <c r="BE311" i="1"/>
  <c r="BE326" i="1"/>
  <c r="BE290" i="1"/>
  <c r="BE325" i="1"/>
  <c r="BE271" i="1"/>
  <c r="BE310" i="1"/>
  <c r="BE355" i="1"/>
  <c r="BE324" i="1"/>
  <c r="BE264" i="1"/>
  <c r="BE280" i="1"/>
  <c r="BE323" i="1"/>
  <c r="BE357" i="1"/>
  <c r="BE289" i="1"/>
  <c r="BE268" i="1"/>
  <c r="BE303" i="1"/>
  <c r="BE293" i="1"/>
  <c r="BE318" i="1"/>
  <c r="BE288" i="1"/>
  <c r="BE344" i="1"/>
  <c r="BE333" i="1"/>
  <c r="BE282" i="1"/>
  <c r="BE320" i="1"/>
  <c r="BE343" i="1"/>
  <c r="BE287" i="1"/>
  <c r="BE294" i="1"/>
  <c r="BE321" i="1"/>
  <c r="BE296" i="1"/>
  <c r="BE389" i="1"/>
  <c r="BE267" i="1"/>
  <c r="BE266" i="1"/>
  <c r="BE350" i="1"/>
  <c r="BE354" i="1"/>
  <c r="BE300" i="1"/>
  <c r="BE348" i="1"/>
  <c r="BE351" i="1"/>
  <c r="BE365" i="1"/>
  <c r="BE330" i="1"/>
  <c r="BE270" i="1"/>
  <c r="BE322" i="1"/>
  <c r="BE278" i="1"/>
  <c r="BE273" i="1"/>
  <c r="BE356" i="1"/>
  <c r="BE340" i="1"/>
  <c r="BE302" i="1"/>
  <c r="BE308" i="1"/>
  <c r="BE319" i="1"/>
  <c r="BE309" i="1"/>
  <c r="BE297" i="1"/>
  <c r="BE312" i="1"/>
  <c r="BE295" i="1"/>
  <c r="BE307" i="1"/>
  <c r="BE379" i="1"/>
  <c r="BE285" i="1"/>
  <c r="BE279" i="1"/>
  <c r="BE281" i="1"/>
  <c r="BE301" i="1"/>
  <c r="BE142" i="1"/>
  <c r="BE122" i="1"/>
  <c r="BE237" i="1"/>
  <c r="BE147" i="1"/>
  <c r="BE209" i="1"/>
  <c r="BE126" i="1"/>
  <c r="BE151" i="1"/>
  <c r="BE124" i="1"/>
  <c r="BE205" i="1"/>
  <c r="BE136" i="1"/>
  <c r="BE201" i="1"/>
  <c r="BE132" i="1"/>
  <c r="BE127" i="1"/>
  <c r="BE212" i="1"/>
  <c r="BE152" i="1"/>
  <c r="BE131" i="1"/>
  <c r="BE185" i="1"/>
  <c r="BE170" i="1"/>
  <c r="BE210" i="1"/>
  <c r="BE213" i="1"/>
  <c r="BE199" i="1"/>
  <c r="BE125" i="1"/>
  <c r="BE198" i="1"/>
  <c r="BE123" i="1"/>
  <c r="BE197" i="1"/>
  <c r="BE168" i="1"/>
  <c r="BE184" i="1"/>
  <c r="BE144" i="1"/>
  <c r="BE183" i="1"/>
  <c r="BE207" i="1"/>
  <c r="BE143" i="1"/>
  <c r="BE121" i="1"/>
  <c r="BE206" i="1"/>
  <c r="BE196" i="1"/>
  <c r="BE149" i="1"/>
  <c r="BE222" i="1"/>
  <c r="BE116" i="1"/>
  <c r="BE195" i="1"/>
  <c r="BE179" i="1"/>
  <c r="BE141" i="1"/>
  <c r="BE120" i="1"/>
  <c r="BE140" i="1"/>
  <c r="BE162" i="1"/>
  <c r="BE178" i="1"/>
  <c r="BE138" i="1"/>
  <c r="BE177" i="1"/>
  <c r="BE161" i="1"/>
  <c r="BE146" i="1"/>
  <c r="BE119" i="1"/>
  <c r="BE135" i="1"/>
  <c r="BE191" i="1"/>
  <c r="BE134" i="1"/>
  <c r="BE190" i="1"/>
  <c r="BE174" i="1"/>
  <c r="BE154" i="1"/>
  <c r="BE171" i="1"/>
  <c r="BE129" i="1"/>
  <c r="BE155" i="1"/>
  <c r="BE202" i="1"/>
  <c r="BE181" i="1"/>
  <c r="BE118" i="1"/>
  <c r="BE218" i="1"/>
  <c r="BE137" i="1"/>
  <c r="BE156" i="1"/>
  <c r="BE215" i="1"/>
  <c r="BE165" i="1"/>
  <c r="BE214" i="1"/>
  <c r="BE203" i="1"/>
  <c r="BE160" i="1"/>
  <c r="BE133" i="1"/>
  <c r="BE166" i="1"/>
  <c r="BE114" i="1"/>
  <c r="BE163" i="1"/>
  <c r="BE145" i="1"/>
  <c r="BE173" i="1"/>
  <c r="BE186" i="1"/>
  <c r="BE130" i="1"/>
  <c r="BE200" i="1"/>
  <c r="BE113" i="1"/>
  <c r="BE188" i="1"/>
  <c r="BE216" i="1"/>
  <c r="BE112" i="1"/>
  <c r="BE182" i="1"/>
  <c r="BE167" i="1"/>
  <c r="BE235" i="1"/>
  <c r="BE164" i="1"/>
  <c r="BE229" i="1"/>
  <c r="BE115" i="1"/>
  <c r="BE194" i="1"/>
  <c r="BE139" i="1"/>
  <c r="BE192" i="1"/>
  <c r="BE172" i="1"/>
  <c r="BE217" i="1"/>
  <c r="BE187" i="1"/>
  <c r="BE159" i="1"/>
  <c r="BE175" i="1"/>
  <c r="BE150" i="1"/>
  <c r="BE208" i="1"/>
  <c r="BE169" i="1"/>
  <c r="BE128" i="1"/>
  <c r="BE176" i="1"/>
  <c r="BE148" i="1"/>
  <c r="BE180" i="1"/>
  <c r="BE193" i="1"/>
  <c r="BE153" i="1"/>
  <c r="BE211" i="1"/>
  <c r="BE66" i="1"/>
  <c r="BE44" i="1"/>
  <c r="BE65" i="1"/>
  <c r="BE17" i="1"/>
  <c r="BE43" i="1"/>
  <c r="BE27" i="1"/>
  <c r="BE75" i="1"/>
  <c r="BE64" i="1"/>
  <c r="BE26" i="1"/>
  <c r="BE63" i="1"/>
  <c r="BE56" i="1"/>
  <c r="BE42" i="1"/>
  <c r="BE80" i="1"/>
  <c r="BE16" i="1"/>
  <c r="BE40" i="1"/>
  <c r="BE60" i="1"/>
  <c r="BE52" i="1"/>
  <c r="BE12" i="1"/>
  <c r="BE11" i="1"/>
  <c r="BE73" i="1"/>
  <c r="BE10" i="1"/>
  <c r="BE51" i="1"/>
  <c r="BE35" i="1"/>
  <c r="BE49" i="1"/>
  <c r="BE25" i="1"/>
  <c r="BE83" i="1"/>
  <c r="BE85" i="1"/>
  <c r="BE18" i="1"/>
  <c r="BE8" i="1"/>
  <c r="BE4" i="1"/>
  <c r="BE29" i="1"/>
  <c r="BE61" i="1"/>
  <c r="BE50" i="1"/>
  <c r="BE3" i="1"/>
  <c r="BE2" i="1"/>
  <c r="BE7" i="1"/>
  <c r="BE84" i="1"/>
  <c r="BE9" i="1"/>
  <c r="BE37" i="1"/>
  <c r="BE30" i="1"/>
  <c r="BE36" i="1"/>
  <c r="BE62" i="1"/>
  <c r="BE55" i="1"/>
  <c r="BE6" i="1"/>
  <c r="BE101" i="1"/>
  <c r="BE5" i="1"/>
  <c r="BE22" i="1"/>
  <c r="BE59" i="1"/>
  <c r="BE21" i="1"/>
  <c r="BE34" i="1"/>
  <c r="BE48" i="1"/>
  <c r="BE117" i="1"/>
  <c r="BE158" i="1"/>
  <c r="BE204" i="1"/>
  <c r="BE189" i="1"/>
  <c r="BE157" i="1"/>
  <c r="BE420" i="1"/>
  <c r="BE438" i="1"/>
  <c r="BE411" i="1"/>
  <c r="BE440" i="1"/>
  <c r="BE462" i="1"/>
  <c r="BE441" i="1"/>
  <c r="BE41" i="1"/>
  <c r="BE82" i="1"/>
  <c r="BE58" i="1"/>
  <c r="BE31" i="1"/>
  <c r="BE68" i="1"/>
  <c r="BE57" i="1"/>
  <c r="BE53" i="1"/>
  <c r="BE54" i="1"/>
  <c r="BE14" i="1"/>
  <c r="BE45" i="1"/>
  <c r="BE28" i="1"/>
  <c r="BE74" i="1"/>
  <c r="BE72" i="1"/>
  <c r="BE71" i="1"/>
  <c r="BE79" i="1"/>
  <c r="BE78" i="1"/>
  <c r="BE70" i="1"/>
  <c r="BE32" i="1"/>
  <c r="BE20" i="1"/>
  <c r="BE19" i="1"/>
  <c r="BE23" i="1"/>
  <c r="BE24" i="1"/>
  <c r="BE76" i="1"/>
  <c r="BE67" i="1"/>
  <c r="BE81" i="1"/>
  <c r="BE39" i="1"/>
  <c r="BE47" i="1"/>
  <c r="BE33" i="1"/>
  <c r="BE69" i="1"/>
  <c r="BE46" i="1"/>
  <c r="BE77" i="1"/>
  <c r="BE15" i="1"/>
  <c r="BE38" i="1"/>
  <c r="AL48" i="1"/>
  <c r="AL422" i="1"/>
  <c r="AL410" i="1"/>
  <c r="AL431" i="1"/>
  <c r="AL455" i="1"/>
  <c r="AL446" i="1"/>
  <c r="AL460" i="1"/>
  <c r="AL408" i="1"/>
  <c r="AL430" i="1"/>
  <c r="AL445" i="1"/>
  <c r="AL397" i="1"/>
  <c r="AL437" i="1"/>
  <c r="AL436" i="1"/>
  <c r="AL405" i="1"/>
  <c r="AL452" i="1"/>
  <c r="AL448" i="1"/>
  <c r="AL454" i="1"/>
  <c r="AL429" i="1"/>
  <c r="AL451" i="1"/>
  <c r="AL459" i="1"/>
  <c r="AL434" i="1"/>
  <c r="AL450" i="1"/>
  <c r="AL427" i="1"/>
  <c r="AL433" i="1"/>
  <c r="AL399" i="1"/>
  <c r="AL471" i="1"/>
  <c r="AL426" i="1"/>
  <c r="AL402" i="1"/>
  <c r="AL417" i="1"/>
  <c r="AL443" i="1"/>
  <c r="AL461" i="1"/>
  <c r="AL396" i="1"/>
  <c r="AL416" i="1"/>
  <c r="AL458" i="1"/>
  <c r="AL159" i="1"/>
  <c r="AL428" i="1"/>
  <c r="AL435" i="1"/>
  <c r="AL419" i="1"/>
  <c r="AL400" i="1"/>
  <c r="AL444" i="1"/>
  <c r="AL425" i="1"/>
  <c r="AL432" i="1"/>
  <c r="AL166" i="1"/>
  <c r="AL114" i="1"/>
  <c r="AL163" i="1"/>
  <c r="AL145" i="1"/>
  <c r="AL173" i="1"/>
  <c r="AL186" i="1"/>
  <c r="AL130" i="1"/>
  <c r="AL200" i="1"/>
  <c r="AL113" i="1"/>
  <c r="AL188" i="1"/>
  <c r="AL216" i="1"/>
  <c r="AL112" i="1"/>
  <c r="AL182" i="1"/>
  <c r="AL167" i="1"/>
  <c r="AL235" i="1"/>
  <c r="AL164" i="1"/>
  <c r="AL229" i="1"/>
  <c r="AL115" i="1"/>
  <c r="AL194" i="1"/>
  <c r="AL139" i="1"/>
  <c r="AL192" i="1"/>
  <c r="AL172" i="1"/>
  <c r="AL217" i="1"/>
  <c r="AL187" i="1"/>
  <c r="AL401" i="1"/>
  <c r="AL394" i="1"/>
  <c r="AL395" i="1"/>
  <c r="AL421" i="1"/>
  <c r="AL398" i="1"/>
  <c r="AL453" i="1"/>
  <c r="AL406" i="1"/>
  <c r="AL414" i="1"/>
  <c r="AL424" i="1"/>
  <c r="AL457" i="1"/>
  <c r="AL413" i="1"/>
  <c r="AL412" i="1"/>
  <c r="AL423" i="1"/>
  <c r="AL449" i="1"/>
  <c r="AL439" i="1"/>
  <c r="AL447" i="1"/>
  <c r="AL456" i="1"/>
  <c r="AL403" i="1"/>
  <c r="AL415" i="1"/>
  <c r="AL491" i="1"/>
  <c r="AL165" i="1"/>
  <c r="AL214" i="1"/>
  <c r="AL203" i="1"/>
  <c r="AL160" i="1"/>
  <c r="AL133" i="1"/>
  <c r="AL407" i="1"/>
  <c r="AL218" i="1"/>
  <c r="AL137" i="1"/>
  <c r="AL156" i="1"/>
  <c r="AL215" i="1"/>
  <c r="AL35" i="1"/>
  <c r="AL49" i="1"/>
  <c r="AL25" i="1"/>
  <c r="AL404" i="1"/>
  <c r="AL83" i="1"/>
  <c r="AL85" i="1"/>
  <c r="AL18" i="1"/>
  <c r="AL418" i="1"/>
  <c r="AL8" i="1"/>
  <c r="AL4" i="1"/>
  <c r="AL29" i="1"/>
  <c r="AL61" i="1"/>
  <c r="AL50" i="1"/>
  <c r="AL3" i="1"/>
  <c r="AL2" i="1"/>
  <c r="AL7" i="1"/>
  <c r="AL84" i="1"/>
  <c r="AL9" i="1"/>
  <c r="AL37" i="1"/>
  <c r="AL30" i="1"/>
  <c r="AL36" i="1"/>
  <c r="AL62" i="1"/>
  <c r="AL55" i="1"/>
  <c r="AL6" i="1"/>
  <c r="AL101" i="1"/>
  <c r="AL5" i="1"/>
  <c r="AL22" i="1"/>
  <c r="AL59" i="1"/>
  <c r="AL21" i="1"/>
  <c r="AL34" i="1"/>
  <c r="AF174" i="1"/>
  <c r="AF322" i="1"/>
  <c r="S458" i="1"/>
  <c r="S478" i="1"/>
  <c r="AE153" i="1"/>
  <c r="AF153" i="1"/>
  <c r="AF41" i="1"/>
  <c r="AE41" i="1"/>
  <c r="AE175" i="1"/>
  <c r="AE142" i="1"/>
  <c r="AE176" i="1"/>
  <c r="AE193" i="1"/>
  <c r="AF175" i="1"/>
  <c r="AF142" i="1"/>
  <c r="AF176" i="1"/>
  <c r="AF193" i="1"/>
  <c r="AD58" i="1"/>
  <c r="AD330" i="1"/>
  <c r="AD270" i="1"/>
  <c r="AJ32" i="1"/>
  <c r="AJ78" i="1"/>
  <c r="AJ79" i="1"/>
  <c r="AJ177" i="1"/>
  <c r="AJ222" i="1"/>
  <c r="AJ196" i="1"/>
  <c r="AJ143" i="1"/>
  <c r="AJ144" i="1"/>
  <c r="AJ184" i="1"/>
  <c r="AJ199" i="1"/>
  <c r="AJ210" i="1"/>
  <c r="AJ20" i="1"/>
  <c r="AJ127" i="1"/>
  <c r="AJ201" i="1"/>
  <c r="AJ185" i="1"/>
  <c r="AJ19" i="1"/>
  <c r="AJ168" i="1"/>
  <c r="AJ119" i="1"/>
  <c r="AJ170" i="1"/>
  <c r="AJ195" i="1"/>
  <c r="AJ146" i="1"/>
  <c r="AJ161" i="1"/>
  <c r="AJ213" i="1"/>
  <c r="AJ179" i="1"/>
  <c r="AJ152" i="1"/>
  <c r="AJ138" i="1"/>
  <c r="AJ125" i="1"/>
  <c r="AJ190" i="1"/>
  <c r="AJ135" i="1"/>
  <c r="AJ140" i="1"/>
  <c r="AJ120" i="1"/>
  <c r="AJ162" i="1"/>
  <c r="AJ131" i="1"/>
  <c r="AJ183" i="1"/>
  <c r="AJ178" i="1"/>
  <c r="AJ206" i="1"/>
  <c r="AJ191" i="1"/>
  <c r="AJ121" i="1"/>
  <c r="AJ198" i="1"/>
  <c r="AJ207" i="1"/>
  <c r="AJ149" i="1"/>
  <c r="AJ197" i="1"/>
  <c r="AJ212" i="1"/>
  <c r="AJ132" i="1"/>
  <c r="AJ134" i="1"/>
  <c r="AJ141" i="1"/>
  <c r="AJ174" i="1"/>
  <c r="AJ123" i="1"/>
  <c r="AJ318" i="1"/>
  <c r="AJ23" i="1"/>
  <c r="AJ271" i="1"/>
  <c r="AJ326" i="1"/>
  <c r="AJ337" i="1"/>
  <c r="AJ298" i="1"/>
  <c r="AJ299" i="1"/>
  <c r="AJ317" i="1"/>
  <c r="AJ275" i="1"/>
  <c r="AJ279" i="1"/>
  <c r="AJ276" i="1"/>
  <c r="AJ313" i="1"/>
  <c r="AJ341" i="1"/>
  <c r="AJ315" i="1"/>
  <c r="AJ345" i="1"/>
  <c r="AJ331" i="1"/>
  <c r="AJ284" i="1"/>
  <c r="AJ306" i="1"/>
  <c r="AJ325" i="1"/>
  <c r="AJ305" i="1"/>
  <c r="AJ304" i="1"/>
  <c r="AJ339" i="1"/>
  <c r="AJ292" i="1"/>
  <c r="AJ328" i="1"/>
  <c r="AJ314" i="1"/>
  <c r="AJ327" i="1"/>
  <c r="AJ316" i="1"/>
  <c r="AJ289" i="1"/>
  <c r="AJ352" i="1"/>
  <c r="AJ347" i="1"/>
  <c r="AJ344" i="1"/>
  <c r="AJ290" i="1"/>
  <c r="AJ311" i="1"/>
  <c r="AJ291" i="1"/>
  <c r="AJ288" i="1"/>
  <c r="AJ274" i="1"/>
  <c r="AJ310" i="1"/>
  <c r="AJ323" i="1"/>
  <c r="AJ338" i="1"/>
  <c r="AJ324" i="1"/>
  <c r="AJ283" i="1"/>
  <c r="AJ70" i="1"/>
  <c r="AJ336" i="1"/>
  <c r="AH32" i="1"/>
  <c r="AH78" i="1"/>
  <c r="AH79" i="1"/>
  <c r="AH177" i="1"/>
  <c r="AH222" i="1"/>
  <c r="AH196" i="1"/>
  <c r="AH143" i="1"/>
  <c r="AH144" i="1"/>
  <c r="AH184" i="1"/>
  <c r="AH199" i="1"/>
  <c r="AH210" i="1"/>
  <c r="AH20" i="1"/>
  <c r="AH127" i="1"/>
  <c r="AH201" i="1"/>
  <c r="AH185" i="1"/>
  <c r="AH19" i="1"/>
  <c r="AH168" i="1"/>
  <c r="AH119" i="1"/>
  <c r="AH170" i="1"/>
  <c r="AH195" i="1"/>
  <c r="AH146" i="1"/>
  <c r="AH161" i="1"/>
  <c r="AH213" i="1"/>
  <c r="AH179" i="1"/>
  <c r="AH152" i="1"/>
  <c r="AH138" i="1"/>
  <c r="AH125" i="1"/>
  <c r="AH190" i="1"/>
  <c r="AH135" i="1"/>
  <c r="AH140" i="1"/>
  <c r="AH120" i="1"/>
  <c r="AH162" i="1"/>
  <c r="AH131" i="1"/>
  <c r="AH183" i="1"/>
  <c r="AH178" i="1"/>
  <c r="AH206" i="1"/>
  <c r="AH191" i="1"/>
  <c r="AH121" i="1"/>
  <c r="AH198" i="1"/>
  <c r="AH207" i="1"/>
  <c r="AH149" i="1"/>
  <c r="AH197" i="1"/>
  <c r="AH212" i="1"/>
  <c r="AH132" i="1"/>
  <c r="AH134" i="1"/>
  <c r="AH141" i="1"/>
  <c r="AH174" i="1"/>
  <c r="AH123" i="1"/>
  <c r="AH318" i="1"/>
  <c r="AH23" i="1"/>
  <c r="AH271" i="1"/>
  <c r="AH326" i="1"/>
  <c r="AH337" i="1"/>
  <c r="AH298" i="1"/>
  <c r="AH299" i="1"/>
  <c r="AH317" i="1"/>
  <c r="AH275" i="1"/>
  <c r="AH279" i="1"/>
  <c r="AH276" i="1"/>
  <c r="AH313" i="1"/>
  <c r="AH341" i="1"/>
  <c r="AH315" i="1"/>
  <c r="AH345" i="1"/>
  <c r="AH331" i="1"/>
  <c r="AH284" i="1"/>
  <c r="AH306" i="1"/>
  <c r="AH325" i="1"/>
  <c r="AH305" i="1"/>
  <c r="AH304" i="1"/>
  <c r="AH339" i="1"/>
  <c r="AH292" i="1"/>
  <c r="AH328" i="1"/>
  <c r="AH314" i="1"/>
  <c r="AH327" i="1"/>
  <c r="AH316" i="1"/>
  <c r="AH289" i="1"/>
  <c r="AH352" i="1"/>
  <c r="AH347" i="1"/>
  <c r="AH344" i="1"/>
  <c r="AH290" i="1"/>
  <c r="AH311" i="1"/>
  <c r="AH291" i="1"/>
  <c r="AH288" i="1"/>
  <c r="AH274" i="1"/>
  <c r="AH310" i="1"/>
  <c r="AH323" i="1"/>
  <c r="AH338" i="1"/>
  <c r="AH324" i="1"/>
  <c r="AH283" i="1"/>
  <c r="AH70" i="1"/>
  <c r="AH336" i="1"/>
  <c r="AJ72" i="1"/>
  <c r="AH72" i="1"/>
  <c r="AJ295" i="1"/>
  <c r="AJ312" i="1"/>
  <c r="AJ297" i="1"/>
  <c r="AJ308" i="1"/>
  <c r="AJ270" i="1"/>
  <c r="AJ303" i="1"/>
  <c r="AJ124" i="1"/>
  <c r="AJ82" i="1"/>
  <c r="AJ309" i="1"/>
  <c r="AJ151" i="1"/>
  <c r="AJ126" i="1"/>
  <c r="AJ58" i="1"/>
  <c r="AJ136" i="1"/>
  <c r="AJ340" i="1"/>
  <c r="AJ205" i="1"/>
  <c r="AJ330" i="1"/>
  <c r="AJ148" i="1"/>
  <c r="AJ278" i="1"/>
  <c r="AJ57" i="1"/>
  <c r="AJ357" i="1"/>
  <c r="AJ193" i="1"/>
  <c r="AJ209" i="1"/>
  <c r="AJ180" i="1"/>
  <c r="AJ175" i="1"/>
  <c r="AJ169" i="1"/>
  <c r="AJ147" i="1"/>
  <c r="AJ208" i="1"/>
  <c r="AJ142" i="1"/>
  <c r="AJ150" i="1"/>
  <c r="AJ237" i="1"/>
  <c r="AJ74" i="1"/>
  <c r="AJ211" i="1"/>
  <c r="AJ28" i="1"/>
  <c r="AJ122" i="1"/>
  <c r="AJ116" i="1"/>
  <c r="AJ176" i="1"/>
  <c r="AJ14" i="1"/>
  <c r="AH270" i="1"/>
  <c r="AH303" i="1"/>
  <c r="AH124" i="1"/>
  <c r="AH82" i="1"/>
  <c r="AH309" i="1"/>
  <c r="AH151" i="1"/>
  <c r="AH126" i="1"/>
  <c r="AH58" i="1"/>
  <c r="AH136" i="1"/>
  <c r="AH340" i="1"/>
  <c r="AH205" i="1"/>
  <c r="AH330" i="1"/>
  <c r="AH148" i="1"/>
  <c r="AH278" i="1"/>
  <c r="AH57" i="1"/>
  <c r="AH357" i="1"/>
  <c r="AH193" i="1"/>
  <c r="AH209" i="1"/>
  <c r="AH180" i="1"/>
  <c r="AH175" i="1"/>
  <c r="AH169" i="1"/>
  <c r="AH147" i="1"/>
  <c r="AH208" i="1"/>
  <c r="AH142" i="1"/>
  <c r="AH150" i="1"/>
  <c r="AH237" i="1"/>
  <c r="AH74" i="1"/>
  <c r="AH211" i="1"/>
  <c r="AH28" i="1"/>
  <c r="AH122" i="1"/>
  <c r="AH116" i="1"/>
  <c r="AH176" i="1"/>
  <c r="AH14" i="1"/>
  <c r="AH308" i="1"/>
  <c r="AH312" i="1"/>
  <c r="AH297" i="1"/>
  <c r="AH295" i="1"/>
  <c r="AJ268" i="1"/>
  <c r="AH268" i="1"/>
  <c r="AJ322" i="1"/>
  <c r="AH322" i="1"/>
  <c r="AJ285" i="1"/>
  <c r="AH285" i="1"/>
  <c r="AJ273" i="1"/>
  <c r="AH273" i="1"/>
  <c r="AF39" i="1"/>
  <c r="AF10" i="1"/>
  <c r="AF73" i="1"/>
  <c r="AF11" i="1"/>
  <c r="AF12" i="1"/>
  <c r="AF40" i="1"/>
  <c r="AF24" i="1"/>
  <c r="AF53" i="1"/>
  <c r="AF16" i="1"/>
  <c r="AF80" i="1"/>
  <c r="AF54" i="1"/>
  <c r="AF181" i="1"/>
  <c r="AF56" i="1"/>
  <c r="AF42" i="1"/>
  <c r="AF63" i="1"/>
  <c r="AF26" i="1"/>
  <c r="AF64" i="1"/>
  <c r="AF209" i="1"/>
  <c r="AF180" i="1"/>
  <c r="AF169" i="1"/>
  <c r="AF147" i="1"/>
  <c r="AF208" i="1"/>
  <c r="AF150" i="1"/>
  <c r="AF237" i="1"/>
  <c r="AF74" i="1"/>
  <c r="AF211" i="1"/>
  <c r="AF28" i="1"/>
  <c r="AF122" i="1"/>
  <c r="AF116" i="1"/>
  <c r="AF14" i="1"/>
  <c r="AF124" i="1"/>
  <c r="AF82" i="1"/>
  <c r="AF309" i="1"/>
  <c r="AF151" i="1"/>
  <c r="AF126" i="1"/>
  <c r="AF58" i="1"/>
  <c r="AF136" i="1"/>
  <c r="AF340" i="1"/>
  <c r="AF205" i="1"/>
  <c r="AF330" i="1"/>
  <c r="AF148" i="1"/>
  <c r="AF278" i="1"/>
  <c r="AF57" i="1"/>
  <c r="AF357" i="1"/>
  <c r="AF270" i="1"/>
  <c r="AF303" i="1"/>
  <c r="AF308" i="1"/>
  <c r="AF312" i="1"/>
  <c r="AF297" i="1"/>
  <c r="AF295" i="1"/>
  <c r="AF268" i="1"/>
  <c r="AF285" i="1"/>
  <c r="AF273" i="1"/>
  <c r="AE32" i="1"/>
  <c r="AF32" i="1"/>
  <c r="AE78" i="1"/>
  <c r="AF78" i="1"/>
  <c r="AE79" i="1"/>
  <c r="AF79" i="1"/>
  <c r="AE177" i="1"/>
  <c r="AF177" i="1"/>
  <c r="AE222" i="1"/>
  <c r="AF222" i="1"/>
  <c r="AE196" i="1"/>
  <c r="AF196" i="1"/>
  <c r="AE143" i="1"/>
  <c r="AF143" i="1"/>
  <c r="AE144" i="1"/>
  <c r="AF144" i="1"/>
  <c r="AE184" i="1"/>
  <c r="AF184" i="1"/>
  <c r="AE199" i="1"/>
  <c r="AF199" i="1"/>
  <c r="AE210" i="1"/>
  <c r="AF210" i="1"/>
  <c r="AE20" i="1"/>
  <c r="AF20" i="1"/>
  <c r="AE127" i="1"/>
  <c r="AF127" i="1"/>
  <c r="AE201" i="1"/>
  <c r="AF201" i="1"/>
  <c r="AE185" i="1"/>
  <c r="AF185" i="1"/>
  <c r="AE19" i="1"/>
  <c r="AF19" i="1"/>
  <c r="AE168" i="1"/>
  <c r="AF168" i="1"/>
  <c r="AE119" i="1"/>
  <c r="AF119" i="1"/>
  <c r="AE170" i="1"/>
  <c r="AF170" i="1"/>
  <c r="AE195" i="1"/>
  <c r="AF195" i="1"/>
  <c r="AE146" i="1"/>
  <c r="AF146" i="1"/>
  <c r="AE161" i="1"/>
  <c r="AF161" i="1"/>
  <c r="AE213" i="1"/>
  <c r="AF213" i="1"/>
  <c r="AE179" i="1"/>
  <c r="AF179" i="1"/>
  <c r="AE152" i="1"/>
  <c r="AF152" i="1"/>
  <c r="AE138" i="1"/>
  <c r="AF138" i="1"/>
  <c r="AE125" i="1"/>
  <c r="AF125" i="1"/>
  <c r="AE190" i="1"/>
  <c r="AF190" i="1"/>
  <c r="AE135" i="1"/>
  <c r="AF135" i="1"/>
  <c r="AE140" i="1"/>
  <c r="AF140" i="1"/>
  <c r="AE120" i="1"/>
  <c r="AF120" i="1"/>
  <c r="AE162" i="1"/>
  <c r="AF162" i="1"/>
  <c r="AE131" i="1"/>
  <c r="AF131" i="1"/>
  <c r="AE183" i="1"/>
  <c r="AF183" i="1"/>
  <c r="AE178" i="1"/>
  <c r="AF178" i="1"/>
  <c r="AE206" i="1"/>
  <c r="AF206" i="1"/>
  <c r="AE191" i="1"/>
  <c r="AF191" i="1"/>
  <c r="AE121" i="1"/>
  <c r="AF121" i="1"/>
  <c r="AE198" i="1"/>
  <c r="AF198" i="1"/>
  <c r="AE207" i="1"/>
  <c r="AF207" i="1"/>
  <c r="AE149" i="1"/>
  <c r="AF149" i="1"/>
  <c r="AE197" i="1"/>
  <c r="AF197" i="1"/>
  <c r="AE212" i="1"/>
  <c r="AF212" i="1"/>
  <c r="AE132" i="1"/>
  <c r="AF132" i="1"/>
  <c r="AE134" i="1"/>
  <c r="AF134" i="1"/>
  <c r="AE141" i="1"/>
  <c r="AF141" i="1"/>
  <c r="AE174" i="1"/>
  <c r="AE123" i="1"/>
  <c r="AF123" i="1"/>
  <c r="AE318" i="1"/>
  <c r="AF318" i="1"/>
  <c r="AE23" i="1"/>
  <c r="AF23" i="1"/>
  <c r="AE271" i="1"/>
  <c r="AF271" i="1"/>
  <c r="AE326" i="1"/>
  <c r="AF326" i="1"/>
  <c r="AE337" i="1"/>
  <c r="AF337" i="1"/>
  <c r="AE298" i="1"/>
  <c r="AF298" i="1"/>
  <c r="AE299" i="1"/>
  <c r="AF299" i="1"/>
  <c r="AE317" i="1"/>
  <c r="AF317" i="1"/>
  <c r="AE275" i="1"/>
  <c r="AF275" i="1"/>
  <c r="AE279" i="1"/>
  <c r="AF279" i="1"/>
  <c r="AE276" i="1"/>
  <c r="AF276" i="1"/>
  <c r="AE313" i="1"/>
  <c r="AF313" i="1"/>
  <c r="AE341" i="1"/>
  <c r="AF341" i="1"/>
  <c r="AE315" i="1"/>
  <c r="AF315" i="1"/>
  <c r="AE345" i="1"/>
  <c r="AF345" i="1"/>
  <c r="AE331" i="1"/>
  <c r="AF331" i="1"/>
  <c r="AE284" i="1"/>
  <c r="AF284" i="1"/>
  <c r="AE306" i="1"/>
  <c r="AF306" i="1"/>
  <c r="AE325" i="1"/>
  <c r="AF325" i="1"/>
  <c r="AE305" i="1"/>
  <c r="AF305" i="1"/>
  <c r="AE304" i="1"/>
  <c r="AF304" i="1"/>
  <c r="AE339" i="1"/>
  <c r="AF339" i="1"/>
  <c r="AE292" i="1"/>
  <c r="AF292" i="1"/>
  <c r="AE328" i="1"/>
  <c r="AF328" i="1"/>
  <c r="AE314" i="1"/>
  <c r="AF314" i="1"/>
  <c r="AE327" i="1"/>
  <c r="AF327" i="1"/>
  <c r="AE316" i="1"/>
  <c r="AF316" i="1"/>
  <c r="AE289" i="1"/>
  <c r="AF289" i="1"/>
  <c r="AE352" i="1"/>
  <c r="AF352" i="1"/>
  <c r="AE347" i="1"/>
  <c r="AF347" i="1"/>
  <c r="AE344" i="1"/>
  <c r="AF344" i="1"/>
  <c r="AE290" i="1"/>
  <c r="AF290" i="1"/>
  <c r="AE311" i="1"/>
  <c r="AF311" i="1"/>
  <c r="AE291" i="1"/>
  <c r="AF291" i="1"/>
  <c r="AE288" i="1"/>
  <c r="AF288" i="1"/>
  <c r="AE274" i="1"/>
  <c r="AF274" i="1"/>
  <c r="AE310" i="1"/>
  <c r="AF310" i="1"/>
  <c r="AE323" i="1"/>
  <c r="AF323" i="1"/>
  <c r="AE338" i="1"/>
  <c r="AF338" i="1"/>
  <c r="AE324" i="1"/>
  <c r="AF324" i="1"/>
  <c r="AE283" i="1"/>
  <c r="AF283" i="1"/>
  <c r="AE70" i="1"/>
  <c r="AF70" i="1"/>
  <c r="AE336" i="1"/>
  <c r="AF336" i="1"/>
  <c r="AE71" i="1"/>
  <c r="AF71" i="1"/>
  <c r="S424" i="1"/>
  <c r="S457" i="1"/>
  <c r="AE524" i="1"/>
  <c r="AF524" i="1"/>
  <c r="AE561" i="1"/>
  <c r="AF561" i="1"/>
  <c r="AE582" i="1"/>
  <c r="AF582" i="1"/>
  <c r="AE281" i="1"/>
  <c r="AF281" i="1"/>
  <c r="AE539" i="1"/>
  <c r="AF539" i="1"/>
  <c r="AE523" i="1"/>
  <c r="AF523" i="1"/>
  <c r="AE301" i="1"/>
  <c r="AF301" i="1"/>
  <c r="AE81" i="1"/>
  <c r="AF81" i="1"/>
  <c r="AE522" i="1"/>
  <c r="AF522" i="1"/>
  <c r="AE319" i="1"/>
  <c r="AF319" i="1"/>
  <c r="AE348" i="1"/>
  <c r="AF348" i="1"/>
  <c r="AE277" i="1"/>
  <c r="AF277" i="1"/>
  <c r="S186" i="1"/>
  <c r="AE528" i="1"/>
  <c r="AF528" i="1"/>
  <c r="AE534" i="1"/>
  <c r="AF534" i="1"/>
  <c r="AE521" i="1"/>
  <c r="AF521" i="1"/>
  <c r="AE551" i="1"/>
  <c r="AF551" i="1"/>
  <c r="AE47" i="1"/>
  <c r="AF47" i="1"/>
  <c r="AE560" i="1"/>
  <c r="AF560" i="1"/>
  <c r="AE574" i="1"/>
  <c r="AF574" i="1"/>
  <c r="AE576" i="1"/>
  <c r="AF576" i="1"/>
  <c r="AE332" i="1"/>
  <c r="AF332" i="1"/>
  <c r="AE520" i="1"/>
  <c r="AF520" i="1"/>
  <c r="AE519" i="1"/>
  <c r="AF519" i="1"/>
  <c r="AE550" i="1"/>
  <c r="AF550" i="1"/>
  <c r="AE549" i="1"/>
  <c r="AF549" i="1"/>
  <c r="AE559" i="1"/>
  <c r="AF559" i="1"/>
  <c r="S9" i="1"/>
  <c r="AE33" i="1"/>
  <c r="AF33" i="1"/>
  <c r="AE269" i="1"/>
  <c r="AF269" i="1"/>
  <c r="AE533" i="1"/>
  <c r="AF533" i="1"/>
  <c r="AE69" i="1"/>
  <c r="AF69" i="1"/>
  <c r="AE46" i="1"/>
  <c r="AF46" i="1"/>
  <c r="AE548" i="1"/>
  <c r="AF548" i="1"/>
  <c r="AE77" i="1"/>
  <c r="AF77" i="1"/>
  <c r="S460" i="1"/>
  <c r="AE518" i="1"/>
  <c r="AF518" i="1"/>
  <c r="AE354" i="1"/>
  <c r="AF354" i="1"/>
  <c r="AE558" i="1"/>
  <c r="AF558" i="1"/>
  <c r="AE15" i="1"/>
  <c r="AF15" i="1"/>
  <c r="AE568" i="1"/>
  <c r="AF568" i="1"/>
  <c r="AE532" i="1"/>
  <c r="AF532" i="1"/>
  <c r="AE68" i="1"/>
  <c r="AF68" i="1"/>
  <c r="AE547" i="1"/>
  <c r="AF547" i="1"/>
  <c r="AE67" i="1"/>
  <c r="AF67" i="1"/>
  <c r="S38" i="1"/>
  <c r="AE66" i="1"/>
  <c r="AF66" i="1"/>
  <c r="AE538" i="1"/>
  <c r="AF538" i="1"/>
  <c r="AE356" i="1"/>
  <c r="AF356" i="1"/>
  <c r="AE546" i="1"/>
  <c r="AF546" i="1"/>
  <c r="AE342" i="1"/>
  <c r="AF342" i="1"/>
  <c r="AE516" i="1"/>
  <c r="AF516" i="1"/>
  <c r="AE44" i="1"/>
  <c r="AF44" i="1"/>
  <c r="AE263" i="1"/>
  <c r="AF263" i="1"/>
  <c r="AE329" i="1"/>
  <c r="AF329" i="1"/>
  <c r="AE545" i="1"/>
  <c r="AF545" i="1"/>
  <c r="AE567" i="1"/>
  <c r="AF567" i="1"/>
  <c r="AE544" i="1"/>
  <c r="AF544" i="1"/>
  <c r="AE76" i="1"/>
  <c r="AF76" i="1"/>
  <c r="AE562" i="1"/>
  <c r="AF562" i="1"/>
  <c r="S30" i="1"/>
  <c r="AE265" i="1"/>
  <c r="AF265" i="1"/>
  <c r="AE515" i="1"/>
  <c r="AF515" i="1"/>
  <c r="AE65" i="1"/>
  <c r="AF65" i="1"/>
  <c r="AE17" i="1"/>
  <c r="AF17" i="1"/>
  <c r="AE506" i="1"/>
  <c r="AF506" i="1"/>
  <c r="AE543" i="1"/>
  <c r="AF543" i="1"/>
  <c r="AE31" i="1"/>
  <c r="AF31" i="1"/>
  <c r="AE43" i="1"/>
  <c r="AF43" i="1"/>
  <c r="AE557" i="1"/>
  <c r="AF557" i="1"/>
  <c r="AE27" i="1"/>
  <c r="AF27" i="1"/>
  <c r="AE75" i="1"/>
  <c r="AF75" i="1"/>
  <c r="AE286" i="1"/>
  <c r="AF286" i="1"/>
  <c r="AF72" i="1"/>
  <c r="AE72" i="1"/>
  <c r="AD72" i="1"/>
  <c r="AE309" i="1"/>
  <c r="AE151" i="1"/>
  <c r="AE126" i="1"/>
  <c r="AE58" i="1"/>
  <c r="AE136" i="1"/>
  <c r="AE340" i="1"/>
  <c r="AE205" i="1"/>
  <c r="AE330" i="1"/>
  <c r="AE148" i="1"/>
  <c r="AE278" i="1"/>
  <c r="AE57" i="1"/>
  <c r="AE357" i="1"/>
  <c r="AE209" i="1"/>
  <c r="AE180" i="1"/>
  <c r="AE169" i="1"/>
  <c r="AE147" i="1"/>
  <c r="AE208" i="1"/>
  <c r="AE150" i="1"/>
  <c r="AE237" i="1"/>
  <c r="AE74" i="1"/>
  <c r="AE211" i="1"/>
  <c r="AE28" i="1"/>
  <c r="AE122" i="1"/>
  <c r="AE116" i="1"/>
  <c r="AE14" i="1"/>
  <c r="AE82" i="1"/>
  <c r="AE124" i="1"/>
  <c r="AE303" i="1"/>
  <c r="AE270" i="1"/>
  <c r="AE308" i="1"/>
  <c r="AE297" i="1"/>
  <c r="AE312" i="1"/>
  <c r="AE295" i="1"/>
  <c r="AE268" i="1"/>
  <c r="AE322" i="1"/>
  <c r="AE285" i="1"/>
  <c r="AE273" i="1"/>
  <c r="T72" i="1"/>
  <c r="U72" i="1"/>
  <c r="V72" i="1"/>
  <c r="W72" i="1"/>
  <c r="X72" i="1"/>
  <c r="Y72" i="1"/>
  <c r="Z72" i="1"/>
  <c r="AA72" i="1"/>
  <c r="AB72" i="1"/>
  <c r="AC72" i="1"/>
  <c r="T28" i="1"/>
  <c r="U28" i="1"/>
  <c r="V28" i="1"/>
  <c r="W28" i="1"/>
  <c r="X28" i="1"/>
  <c r="Y28" i="1"/>
  <c r="Z28" i="1"/>
  <c r="AA28" i="1"/>
  <c r="AB28" i="1"/>
  <c r="AC28" i="1"/>
  <c r="T32" i="1"/>
  <c r="U32" i="1"/>
  <c r="V32" i="1"/>
  <c r="W32" i="1"/>
  <c r="X32" i="1"/>
  <c r="Y32" i="1"/>
  <c r="Z32" i="1"/>
  <c r="AA32" i="1"/>
  <c r="AB32" i="1"/>
  <c r="AC32" i="1"/>
  <c r="T74" i="1"/>
  <c r="U74" i="1"/>
  <c r="V74" i="1"/>
  <c r="W74" i="1"/>
  <c r="X74" i="1"/>
  <c r="Y74" i="1"/>
  <c r="Z74" i="1"/>
  <c r="AA74" i="1"/>
  <c r="AB74" i="1"/>
  <c r="AC74" i="1"/>
  <c r="T78" i="1"/>
  <c r="U78" i="1"/>
  <c r="V78" i="1"/>
  <c r="W78" i="1"/>
  <c r="X78" i="1"/>
  <c r="Y78" i="1"/>
  <c r="Z78" i="1"/>
  <c r="AA78" i="1"/>
  <c r="AB78" i="1"/>
  <c r="AC78" i="1"/>
  <c r="T14" i="1"/>
  <c r="U14" i="1"/>
  <c r="V14" i="1"/>
  <c r="W14" i="1"/>
  <c r="X14" i="1"/>
  <c r="Y14" i="1"/>
  <c r="Z14" i="1"/>
  <c r="AA14" i="1"/>
  <c r="AB14" i="1"/>
  <c r="AC14" i="1"/>
  <c r="T79" i="1"/>
  <c r="U79" i="1"/>
  <c r="V79" i="1"/>
  <c r="W79" i="1"/>
  <c r="X79" i="1"/>
  <c r="Y79" i="1"/>
  <c r="Z79" i="1"/>
  <c r="AA79" i="1"/>
  <c r="AB79" i="1"/>
  <c r="AC79" i="1"/>
  <c r="T176" i="1"/>
  <c r="U176" i="1"/>
  <c r="V176" i="1"/>
  <c r="W176" i="1"/>
  <c r="X176" i="1"/>
  <c r="Y176" i="1"/>
  <c r="Z176" i="1"/>
  <c r="AA176" i="1"/>
  <c r="AB176" i="1"/>
  <c r="AC176" i="1"/>
  <c r="T177" i="1"/>
  <c r="U177" i="1"/>
  <c r="V177" i="1"/>
  <c r="W177" i="1"/>
  <c r="X177" i="1"/>
  <c r="Y177" i="1"/>
  <c r="Z177" i="1"/>
  <c r="AA177" i="1"/>
  <c r="AB177" i="1"/>
  <c r="AC177" i="1"/>
  <c r="T237" i="1"/>
  <c r="U237" i="1"/>
  <c r="V237" i="1"/>
  <c r="W237" i="1"/>
  <c r="X237" i="1"/>
  <c r="Y237" i="1"/>
  <c r="Z237" i="1"/>
  <c r="AA237" i="1"/>
  <c r="AB237" i="1"/>
  <c r="AC237" i="1"/>
  <c r="T222" i="1"/>
  <c r="U222" i="1"/>
  <c r="V222" i="1"/>
  <c r="W222" i="1"/>
  <c r="X222" i="1"/>
  <c r="Y222" i="1"/>
  <c r="Z222" i="1"/>
  <c r="AA222" i="1"/>
  <c r="AB222" i="1"/>
  <c r="AC222" i="1"/>
  <c r="T196" i="1"/>
  <c r="U196" i="1"/>
  <c r="V196" i="1"/>
  <c r="W196" i="1"/>
  <c r="X196" i="1"/>
  <c r="Y196" i="1"/>
  <c r="Z196" i="1"/>
  <c r="AA196" i="1"/>
  <c r="AB196" i="1"/>
  <c r="AC196" i="1"/>
  <c r="T122" i="1"/>
  <c r="U122" i="1"/>
  <c r="V122" i="1"/>
  <c r="W122" i="1"/>
  <c r="X122" i="1"/>
  <c r="Y122" i="1"/>
  <c r="Z122" i="1"/>
  <c r="AA122" i="1"/>
  <c r="AB122" i="1"/>
  <c r="AC122" i="1"/>
  <c r="T143" i="1"/>
  <c r="U143" i="1"/>
  <c r="V143" i="1"/>
  <c r="W143" i="1"/>
  <c r="X143" i="1"/>
  <c r="Y143" i="1"/>
  <c r="Z143" i="1"/>
  <c r="AA143" i="1"/>
  <c r="AB143" i="1"/>
  <c r="AC143" i="1"/>
  <c r="T144" i="1"/>
  <c r="U144" i="1"/>
  <c r="V144" i="1"/>
  <c r="W144" i="1"/>
  <c r="X144" i="1"/>
  <c r="Y144" i="1"/>
  <c r="Z144" i="1"/>
  <c r="AA144" i="1"/>
  <c r="AB144" i="1"/>
  <c r="AC144" i="1"/>
  <c r="T184" i="1"/>
  <c r="U184" i="1"/>
  <c r="V184" i="1"/>
  <c r="W184" i="1"/>
  <c r="X184" i="1"/>
  <c r="Y184" i="1"/>
  <c r="Z184" i="1"/>
  <c r="AA184" i="1"/>
  <c r="AB184" i="1"/>
  <c r="AC184" i="1"/>
  <c r="T199" i="1"/>
  <c r="U199" i="1"/>
  <c r="V199" i="1"/>
  <c r="W199" i="1"/>
  <c r="X199" i="1"/>
  <c r="Y199" i="1"/>
  <c r="Z199" i="1"/>
  <c r="AA199" i="1"/>
  <c r="AB199" i="1"/>
  <c r="AC199" i="1"/>
  <c r="T210" i="1"/>
  <c r="U210" i="1"/>
  <c r="V210" i="1"/>
  <c r="W210" i="1"/>
  <c r="X210" i="1"/>
  <c r="Y210" i="1"/>
  <c r="Z210" i="1"/>
  <c r="AA210" i="1"/>
  <c r="AB210" i="1"/>
  <c r="AC210" i="1"/>
  <c r="T20" i="1"/>
  <c r="U20" i="1"/>
  <c r="V20" i="1"/>
  <c r="W20" i="1"/>
  <c r="X20" i="1"/>
  <c r="Y20" i="1"/>
  <c r="Z20" i="1"/>
  <c r="AA20" i="1"/>
  <c r="AB20" i="1"/>
  <c r="AC20" i="1"/>
  <c r="T127" i="1"/>
  <c r="U127" i="1"/>
  <c r="V127" i="1"/>
  <c r="W127" i="1"/>
  <c r="X127" i="1"/>
  <c r="Y127" i="1"/>
  <c r="Z127" i="1"/>
  <c r="AA127" i="1"/>
  <c r="AB127" i="1"/>
  <c r="AC127" i="1"/>
  <c r="T201" i="1"/>
  <c r="U201" i="1"/>
  <c r="V201" i="1"/>
  <c r="W201" i="1"/>
  <c r="X201" i="1"/>
  <c r="Y201" i="1"/>
  <c r="Z201" i="1"/>
  <c r="AA201" i="1"/>
  <c r="AB201" i="1"/>
  <c r="AC201" i="1"/>
  <c r="T185" i="1"/>
  <c r="U185" i="1"/>
  <c r="V185" i="1"/>
  <c r="W185" i="1"/>
  <c r="X185" i="1"/>
  <c r="Y185" i="1"/>
  <c r="Z185" i="1"/>
  <c r="AA185" i="1"/>
  <c r="AB185" i="1"/>
  <c r="AC185" i="1"/>
  <c r="T19" i="1"/>
  <c r="U19" i="1"/>
  <c r="V19" i="1"/>
  <c r="W19" i="1"/>
  <c r="X19" i="1"/>
  <c r="Y19" i="1"/>
  <c r="Z19" i="1"/>
  <c r="AA19" i="1"/>
  <c r="AB19" i="1"/>
  <c r="AC19" i="1"/>
  <c r="T153" i="1"/>
  <c r="U153" i="1"/>
  <c r="V153" i="1"/>
  <c r="W153" i="1"/>
  <c r="X153" i="1"/>
  <c r="Y153" i="1"/>
  <c r="Z153" i="1"/>
  <c r="AA153" i="1"/>
  <c r="AB153" i="1"/>
  <c r="AC153" i="1"/>
  <c r="T211" i="1"/>
  <c r="U211" i="1"/>
  <c r="V211" i="1"/>
  <c r="W211" i="1"/>
  <c r="X211" i="1"/>
  <c r="Y211" i="1"/>
  <c r="Z211" i="1"/>
  <c r="AA211" i="1"/>
  <c r="AB211" i="1"/>
  <c r="AC211" i="1"/>
  <c r="T168" i="1"/>
  <c r="U168" i="1"/>
  <c r="V168" i="1"/>
  <c r="W168" i="1"/>
  <c r="X168" i="1"/>
  <c r="Y168" i="1"/>
  <c r="Z168" i="1"/>
  <c r="AA168" i="1"/>
  <c r="AB168" i="1"/>
  <c r="AC168" i="1"/>
  <c r="T119" i="1"/>
  <c r="U119" i="1"/>
  <c r="V119" i="1"/>
  <c r="W119" i="1"/>
  <c r="X119" i="1"/>
  <c r="Y119" i="1"/>
  <c r="Z119" i="1"/>
  <c r="AA119" i="1"/>
  <c r="AB119" i="1"/>
  <c r="AC119" i="1"/>
  <c r="T170" i="1"/>
  <c r="U170" i="1"/>
  <c r="V170" i="1"/>
  <c r="W170" i="1"/>
  <c r="X170" i="1"/>
  <c r="Y170" i="1"/>
  <c r="Z170" i="1"/>
  <c r="AA170" i="1"/>
  <c r="AB170" i="1"/>
  <c r="AC170" i="1"/>
  <c r="T195" i="1"/>
  <c r="U195" i="1"/>
  <c r="V195" i="1"/>
  <c r="W195" i="1"/>
  <c r="X195" i="1"/>
  <c r="Y195" i="1"/>
  <c r="Z195" i="1"/>
  <c r="AA195" i="1"/>
  <c r="AB195" i="1"/>
  <c r="AC195" i="1"/>
  <c r="T146" i="1"/>
  <c r="U146" i="1"/>
  <c r="V146" i="1"/>
  <c r="W146" i="1"/>
  <c r="X146" i="1"/>
  <c r="Y146" i="1"/>
  <c r="Z146" i="1"/>
  <c r="AA146" i="1"/>
  <c r="AB146" i="1"/>
  <c r="AC146" i="1"/>
  <c r="T148" i="1"/>
  <c r="U148" i="1"/>
  <c r="V148" i="1"/>
  <c r="W148" i="1"/>
  <c r="X148" i="1"/>
  <c r="Y148" i="1"/>
  <c r="Z148" i="1"/>
  <c r="AA148" i="1"/>
  <c r="AB148" i="1"/>
  <c r="AC148" i="1"/>
  <c r="T161" i="1"/>
  <c r="U161" i="1"/>
  <c r="V161" i="1"/>
  <c r="W161" i="1"/>
  <c r="X161" i="1"/>
  <c r="Y161" i="1"/>
  <c r="Z161" i="1"/>
  <c r="AA161" i="1"/>
  <c r="AB161" i="1"/>
  <c r="AC161" i="1"/>
  <c r="T205" i="1"/>
  <c r="U205" i="1"/>
  <c r="V205" i="1"/>
  <c r="W205" i="1"/>
  <c r="X205" i="1"/>
  <c r="Y205" i="1"/>
  <c r="Z205" i="1"/>
  <c r="AA205" i="1"/>
  <c r="AB205" i="1"/>
  <c r="AC205" i="1"/>
  <c r="T180" i="1"/>
  <c r="U180" i="1"/>
  <c r="V180" i="1"/>
  <c r="W180" i="1"/>
  <c r="X180" i="1"/>
  <c r="Y180" i="1"/>
  <c r="Z180" i="1"/>
  <c r="AA180" i="1"/>
  <c r="AB180" i="1"/>
  <c r="AC180" i="1"/>
  <c r="T147" i="1"/>
  <c r="U147" i="1"/>
  <c r="V147" i="1"/>
  <c r="W147" i="1"/>
  <c r="X147" i="1"/>
  <c r="Y147" i="1"/>
  <c r="Z147" i="1"/>
  <c r="AA147" i="1"/>
  <c r="AB147" i="1"/>
  <c r="AC147" i="1"/>
  <c r="T213" i="1"/>
  <c r="U213" i="1"/>
  <c r="V213" i="1"/>
  <c r="W213" i="1"/>
  <c r="X213" i="1"/>
  <c r="Y213" i="1"/>
  <c r="Z213" i="1"/>
  <c r="AA213" i="1"/>
  <c r="AB213" i="1"/>
  <c r="AC213" i="1"/>
  <c r="T209" i="1"/>
  <c r="U209" i="1"/>
  <c r="V209" i="1"/>
  <c r="W209" i="1"/>
  <c r="X209" i="1"/>
  <c r="Y209" i="1"/>
  <c r="Z209" i="1"/>
  <c r="AA209" i="1"/>
  <c r="AB209" i="1"/>
  <c r="AC209" i="1"/>
  <c r="T179" i="1"/>
  <c r="U179" i="1"/>
  <c r="V179" i="1"/>
  <c r="W179" i="1"/>
  <c r="X179" i="1"/>
  <c r="Y179" i="1"/>
  <c r="Z179" i="1"/>
  <c r="AA179" i="1"/>
  <c r="AB179" i="1"/>
  <c r="AC179" i="1"/>
  <c r="T136" i="1"/>
  <c r="U136" i="1"/>
  <c r="V136" i="1"/>
  <c r="W136" i="1"/>
  <c r="X136" i="1"/>
  <c r="Y136" i="1"/>
  <c r="Z136" i="1"/>
  <c r="AA136" i="1"/>
  <c r="AB136" i="1"/>
  <c r="AC136" i="1"/>
  <c r="T152" i="1"/>
  <c r="U152" i="1"/>
  <c r="V152" i="1"/>
  <c r="W152" i="1"/>
  <c r="X152" i="1"/>
  <c r="Y152" i="1"/>
  <c r="Z152" i="1"/>
  <c r="AA152" i="1"/>
  <c r="AB152" i="1"/>
  <c r="AC152" i="1"/>
  <c r="T138" i="1"/>
  <c r="U138" i="1"/>
  <c r="V138" i="1"/>
  <c r="W138" i="1"/>
  <c r="X138" i="1"/>
  <c r="Y138" i="1"/>
  <c r="Z138" i="1"/>
  <c r="AA138" i="1"/>
  <c r="AB138" i="1"/>
  <c r="AC138" i="1"/>
  <c r="T125" i="1"/>
  <c r="U125" i="1"/>
  <c r="V125" i="1"/>
  <c r="W125" i="1"/>
  <c r="X125" i="1"/>
  <c r="Y125" i="1"/>
  <c r="Z125" i="1"/>
  <c r="AA125" i="1"/>
  <c r="AB125" i="1"/>
  <c r="AC125" i="1"/>
  <c r="T169" i="1"/>
  <c r="U169" i="1"/>
  <c r="V169" i="1"/>
  <c r="W169" i="1"/>
  <c r="X169" i="1"/>
  <c r="Y169" i="1"/>
  <c r="Z169" i="1"/>
  <c r="AA169" i="1"/>
  <c r="AB169" i="1"/>
  <c r="AC169" i="1"/>
  <c r="T190" i="1"/>
  <c r="U190" i="1"/>
  <c r="V190" i="1"/>
  <c r="W190" i="1"/>
  <c r="X190" i="1"/>
  <c r="Y190" i="1"/>
  <c r="Z190" i="1"/>
  <c r="AA190" i="1"/>
  <c r="AB190" i="1"/>
  <c r="AC190" i="1"/>
  <c r="T135" i="1"/>
  <c r="U135" i="1"/>
  <c r="V135" i="1"/>
  <c r="W135" i="1"/>
  <c r="X135" i="1"/>
  <c r="Y135" i="1"/>
  <c r="Z135" i="1"/>
  <c r="AA135" i="1"/>
  <c r="AB135" i="1"/>
  <c r="AC135" i="1"/>
  <c r="T140" i="1"/>
  <c r="U140" i="1"/>
  <c r="V140" i="1"/>
  <c r="W140" i="1"/>
  <c r="X140" i="1"/>
  <c r="Y140" i="1"/>
  <c r="Z140" i="1"/>
  <c r="AA140" i="1"/>
  <c r="AB140" i="1"/>
  <c r="AC140" i="1"/>
  <c r="T120" i="1"/>
  <c r="U120" i="1"/>
  <c r="V120" i="1"/>
  <c r="W120" i="1"/>
  <c r="X120" i="1"/>
  <c r="Y120" i="1"/>
  <c r="Z120" i="1"/>
  <c r="AA120" i="1"/>
  <c r="AB120" i="1"/>
  <c r="AC120" i="1"/>
  <c r="T162" i="1"/>
  <c r="U162" i="1"/>
  <c r="V162" i="1"/>
  <c r="W162" i="1"/>
  <c r="X162" i="1"/>
  <c r="Y162" i="1"/>
  <c r="Z162" i="1"/>
  <c r="AA162" i="1"/>
  <c r="AB162" i="1"/>
  <c r="AC162" i="1"/>
  <c r="T131" i="1"/>
  <c r="U131" i="1"/>
  <c r="V131" i="1"/>
  <c r="W131" i="1"/>
  <c r="X131" i="1"/>
  <c r="Y131" i="1"/>
  <c r="Z131" i="1"/>
  <c r="AA131" i="1"/>
  <c r="AB131" i="1"/>
  <c r="AC131" i="1"/>
  <c r="T183" i="1"/>
  <c r="U183" i="1"/>
  <c r="V183" i="1"/>
  <c r="W183" i="1"/>
  <c r="X183" i="1"/>
  <c r="Y183" i="1"/>
  <c r="Z183" i="1"/>
  <c r="AA183" i="1"/>
  <c r="AB183" i="1"/>
  <c r="AC183" i="1"/>
  <c r="T178" i="1"/>
  <c r="U178" i="1"/>
  <c r="V178" i="1"/>
  <c r="W178" i="1"/>
  <c r="X178" i="1"/>
  <c r="Y178" i="1"/>
  <c r="Z178" i="1"/>
  <c r="AA178" i="1"/>
  <c r="AB178" i="1"/>
  <c r="AC178" i="1"/>
  <c r="T206" i="1"/>
  <c r="U206" i="1"/>
  <c r="V206" i="1"/>
  <c r="W206" i="1"/>
  <c r="X206" i="1"/>
  <c r="Y206" i="1"/>
  <c r="Z206" i="1"/>
  <c r="AA206" i="1"/>
  <c r="AB206" i="1"/>
  <c r="AC206" i="1"/>
  <c r="T191" i="1"/>
  <c r="U191" i="1"/>
  <c r="V191" i="1"/>
  <c r="W191" i="1"/>
  <c r="X191" i="1"/>
  <c r="Y191" i="1"/>
  <c r="Z191" i="1"/>
  <c r="AA191" i="1"/>
  <c r="AB191" i="1"/>
  <c r="AC191" i="1"/>
  <c r="T121" i="1"/>
  <c r="U121" i="1"/>
  <c r="V121" i="1"/>
  <c r="W121" i="1"/>
  <c r="X121" i="1"/>
  <c r="Y121" i="1"/>
  <c r="Z121" i="1"/>
  <c r="AA121" i="1"/>
  <c r="AB121" i="1"/>
  <c r="AC121" i="1"/>
  <c r="T198" i="1"/>
  <c r="U198" i="1"/>
  <c r="V198" i="1"/>
  <c r="W198" i="1"/>
  <c r="X198" i="1"/>
  <c r="Y198" i="1"/>
  <c r="Z198" i="1"/>
  <c r="AA198" i="1"/>
  <c r="AB198" i="1"/>
  <c r="AC198" i="1"/>
  <c r="T207" i="1"/>
  <c r="U207" i="1"/>
  <c r="V207" i="1"/>
  <c r="W207" i="1"/>
  <c r="X207" i="1"/>
  <c r="Y207" i="1"/>
  <c r="Z207" i="1"/>
  <c r="AA207" i="1"/>
  <c r="AB207" i="1"/>
  <c r="AC207" i="1"/>
  <c r="T193" i="1"/>
  <c r="U193" i="1"/>
  <c r="V193" i="1"/>
  <c r="W193" i="1"/>
  <c r="X193" i="1"/>
  <c r="Y193" i="1"/>
  <c r="Z193" i="1"/>
  <c r="AA193" i="1"/>
  <c r="AB193" i="1"/>
  <c r="AC193" i="1"/>
  <c r="T149" i="1"/>
  <c r="U149" i="1"/>
  <c r="V149" i="1"/>
  <c r="W149" i="1"/>
  <c r="X149" i="1"/>
  <c r="Y149" i="1"/>
  <c r="Z149" i="1"/>
  <c r="AA149" i="1"/>
  <c r="AB149" i="1"/>
  <c r="AC149" i="1"/>
  <c r="T197" i="1"/>
  <c r="U197" i="1"/>
  <c r="V197" i="1"/>
  <c r="W197" i="1"/>
  <c r="X197" i="1"/>
  <c r="Y197" i="1"/>
  <c r="Z197" i="1"/>
  <c r="AA197" i="1"/>
  <c r="AB197" i="1"/>
  <c r="AC197" i="1"/>
  <c r="T212" i="1"/>
  <c r="U212" i="1"/>
  <c r="V212" i="1"/>
  <c r="W212" i="1"/>
  <c r="X212" i="1"/>
  <c r="Y212" i="1"/>
  <c r="Z212" i="1"/>
  <c r="AA212" i="1"/>
  <c r="AB212" i="1"/>
  <c r="AC212" i="1"/>
  <c r="T132" i="1"/>
  <c r="U132" i="1"/>
  <c r="V132" i="1"/>
  <c r="W132" i="1"/>
  <c r="X132" i="1"/>
  <c r="Y132" i="1"/>
  <c r="Z132" i="1"/>
  <c r="AA132" i="1"/>
  <c r="AB132" i="1"/>
  <c r="AC132" i="1"/>
  <c r="T134" i="1"/>
  <c r="U134" i="1"/>
  <c r="V134" i="1"/>
  <c r="W134" i="1"/>
  <c r="X134" i="1"/>
  <c r="Y134" i="1"/>
  <c r="Z134" i="1"/>
  <c r="AA134" i="1"/>
  <c r="AB134" i="1"/>
  <c r="AC134" i="1"/>
  <c r="T126" i="1"/>
  <c r="U126" i="1"/>
  <c r="V126" i="1"/>
  <c r="W126" i="1"/>
  <c r="X126" i="1"/>
  <c r="Y126" i="1"/>
  <c r="Z126" i="1"/>
  <c r="AA126" i="1"/>
  <c r="AB126" i="1"/>
  <c r="AC126" i="1"/>
  <c r="T142" i="1"/>
  <c r="U142" i="1"/>
  <c r="V142" i="1"/>
  <c r="W142" i="1"/>
  <c r="X142" i="1"/>
  <c r="Y142" i="1"/>
  <c r="Z142" i="1"/>
  <c r="AA142" i="1"/>
  <c r="AB142" i="1"/>
  <c r="AC142" i="1"/>
  <c r="T141" i="1"/>
  <c r="U141" i="1"/>
  <c r="V141" i="1"/>
  <c r="W141" i="1"/>
  <c r="X141" i="1"/>
  <c r="Y141" i="1"/>
  <c r="Z141" i="1"/>
  <c r="AA141" i="1"/>
  <c r="AB141" i="1"/>
  <c r="AC141" i="1"/>
  <c r="T124" i="1"/>
  <c r="U124" i="1"/>
  <c r="V124" i="1"/>
  <c r="W124" i="1"/>
  <c r="X124" i="1"/>
  <c r="Y124" i="1"/>
  <c r="Z124" i="1"/>
  <c r="AA124" i="1"/>
  <c r="AB124" i="1"/>
  <c r="AC124" i="1"/>
  <c r="T151" i="1"/>
  <c r="U151" i="1"/>
  <c r="V151" i="1"/>
  <c r="W151" i="1"/>
  <c r="X151" i="1"/>
  <c r="Y151" i="1"/>
  <c r="Z151" i="1"/>
  <c r="AA151" i="1"/>
  <c r="AB151" i="1"/>
  <c r="AC151" i="1"/>
  <c r="T150" i="1"/>
  <c r="U150" i="1"/>
  <c r="V150" i="1"/>
  <c r="W150" i="1"/>
  <c r="X150" i="1"/>
  <c r="Y150" i="1"/>
  <c r="Z150" i="1"/>
  <c r="AA150" i="1"/>
  <c r="AB150" i="1"/>
  <c r="AC150" i="1"/>
  <c r="T174" i="1"/>
  <c r="U174" i="1"/>
  <c r="V174" i="1"/>
  <c r="W174" i="1"/>
  <c r="X174" i="1"/>
  <c r="Y174" i="1"/>
  <c r="Z174" i="1"/>
  <c r="AA174" i="1"/>
  <c r="AB174" i="1"/>
  <c r="AC174" i="1"/>
  <c r="T123" i="1"/>
  <c r="U123" i="1"/>
  <c r="V123" i="1"/>
  <c r="W123" i="1"/>
  <c r="X123" i="1"/>
  <c r="Y123" i="1"/>
  <c r="Z123" i="1"/>
  <c r="AA123" i="1"/>
  <c r="AB123" i="1"/>
  <c r="AC123" i="1"/>
  <c r="T175" i="1"/>
  <c r="U175" i="1"/>
  <c r="V175" i="1"/>
  <c r="W175" i="1"/>
  <c r="X175" i="1"/>
  <c r="Y175" i="1"/>
  <c r="Z175" i="1"/>
  <c r="AA175" i="1"/>
  <c r="AB175" i="1"/>
  <c r="AC175" i="1"/>
  <c r="T322" i="1"/>
  <c r="U322" i="1"/>
  <c r="V322" i="1"/>
  <c r="W322" i="1"/>
  <c r="X322" i="1"/>
  <c r="Y322" i="1"/>
  <c r="Z322" i="1"/>
  <c r="AA322" i="1"/>
  <c r="AB322" i="1"/>
  <c r="AC322" i="1"/>
  <c r="T295" i="1"/>
  <c r="U295" i="1"/>
  <c r="V295" i="1"/>
  <c r="W295" i="1"/>
  <c r="X295" i="1"/>
  <c r="Y295" i="1"/>
  <c r="Z295" i="1"/>
  <c r="AA295" i="1"/>
  <c r="AB295" i="1"/>
  <c r="AC295" i="1"/>
  <c r="T318" i="1"/>
  <c r="U318" i="1"/>
  <c r="V318" i="1"/>
  <c r="W318" i="1"/>
  <c r="X318" i="1"/>
  <c r="Y318" i="1"/>
  <c r="Z318" i="1"/>
  <c r="AA318" i="1"/>
  <c r="AB318" i="1"/>
  <c r="AC318" i="1"/>
  <c r="T357" i="1"/>
  <c r="U357" i="1"/>
  <c r="V357" i="1"/>
  <c r="W357" i="1"/>
  <c r="X357" i="1"/>
  <c r="Y357" i="1"/>
  <c r="Z357" i="1"/>
  <c r="AA357" i="1"/>
  <c r="AB357" i="1"/>
  <c r="AC357" i="1"/>
  <c r="T23" i="1"/>
  <c r="U23" i="1"/>
  <c r="V23" i="1"/>
  <c r="W23" i="1"/>
  <c r="X23" i="1"/>
  <c r="Y23" i="1"/>
  <c r="Z23" i="1"/>
  <c r="AA23" i="1"/>
  <c r="AB23" i="1"/>
  <c r="AC23" i="1"/>
  <c r="T309" i="1"/>
  <c r="U309" i="1"/>
  <c r="V309" i="1"/>
  <c r="W309" i="1"/>
  <c r="X309" i="1"/>
  <c r="Y309" i="1"/>
  <c r="Z309" i="1"/>
  <c r="AA309" i="1"/>
  <c r="AB309" i="1"/>
  <c r="AC309" i="1"/>
  <c r="T271" i="1"/>
  <c r="U271" i="1"/>
  <c r="V271" i="1"/>
  <c r="W271" i="1"/>
  <c r="X271" i="1"/>
  <c r="Y271" i="1"/>
  <c r="Z271" i="1"/>
  <c r="AA271" i="1"/>
  <c r="AB271" i="1"/>
  <c r="AC271" i="1"/>
  <c r="T326" i="1"/>
  <c r="U326" i="1"/>
  <c r="V326" i="1"/>
  <c r="W326" i="1"/>
  <c r="X326" i="1"/>
  <c r="Y326" i="1"/>
  <c r="Z326" i="1"/>
  <c r="AA326" i="1"/>
  <c r="AB326" i="1"/>
  <c r="AC326" i="1"/>
  <c r="T337" i="1"/>
  <c r="U337" i="1"/>
  <c r="V337" i="1"/>
  <c r="W337" i="1"/>
  <c r="X337" i="1"/>
  <c r="Y337" i="1"/>
  <c r="Z337" i="1"/>
  <c r="AA337" i="1"/>
  <c r="AB337" i="1"/>
  <c r="AC337" i="1"/>
  <c r="T298" i="1"/>
  <c r="U298" i="1"/>
  <c r="V298" i="1"/>
  <c r="W298" i="1"/>
  <c r="X298" i="1"/>
  <c r="Y298" i="1"/>
  <c r="Z298" i="1"/>
  <c r="AA298" i="1"/>
  <c r="AB298" i="1"/>
  <c r="AC298" i="1"/>
  <c r="T285" i="1"/>
  <c r="U285" i="1"/>
  <c r="V285" i="1"/>
  <c r="W285" i="1"/>
  <c r="X285" i="1"/>
  <c r="Y285" i="1"/>
  <c r="Z285" i="1"/>
  <c r="AA285" i="1"/>
  <c r="AB285" i="1"/>
  <c r="AC285" i="1"/>
  <c r="T299" i="1"/>
  <c r="U299" i="1"/>
  <c r="V299" i="1"/>
  <c r="W299" i="1"/>
  <c r="X299" i="1"/>
  <c r="Y299" i="1"/>
  <c r="Z299" i="1"/>
  <c r="AA299" i="1"/>
  <c r="AB299" i="1"/>
  <c r="AC299" i="1"/>
  <c r="T317" i="1"/>
  <c r="U317" i="1"/>
  <c r="V317" i="1"/>
  <c r="W317" i="1"/>
  <c r="X317" i="1"/>
  <c r="Y317" i="1"/>
  <c r="Z317" i="1"/>
  <c r="AA317" i="1"/>
  <c r="AB317" i="1"/>
  <c r="AC317" i="1"/>
  <c r="T275" i="1"/>
  <c r="U275" i="1"/>
  <c r="V275" i="1"/>
  <c r="W275" i="1"/>
  <c r="X275" i="1"/>
  <c r="Y275" i="1"/>
  <c r="Z275" i="1"/>
  <c r="AA275" i="1"/>
  <c r="AB275" i="1"/>
  <c r="AC275" i="1"/>
  <c r="T279" i="1"/>
  <c r="U279" i="1"/>
  <c r="V279" i="1"/>
  <c r="W279" i="1"/>
  <c r="X279" i="1"/>
  <c r="Y279" i="1"/>
  <c r="Z279" i="1"/>
  <c r="AA279" i="1"/>
  <c r="AB279" i="1"/>
  <c r="AC279" i="1"/>
  <c r="T276" i="1"/>
  <c r="U276" i="1"/>
  <c r="V276" i="1"/>
  <c r="W276" i="1"/>
  <c r="X276" i="1"/>
  <c r="Y276" i="1"/>
  <c r="Z276" i="1"/>
  <c r="AA276" i="1"/>
  <c r="AB276" i="1"/>
  <c r="AC276" i="1"/>
  <c r="T330" i="1"/>
  <c r="U330" i="1"/>
  <c r="V330" i="1"/>
  <c r="W330" i="1"/>
  <c r="X330" i="1"/>
  <c r="Y330" i="1"/>
  <c r="Z330" i="1"/>
  <c r="AA330" i="1"/>
  <c r="AB330" i="1"/>
  <c r="AC330" i="1"/>
  <c r="T313" i="1"/>
  <c r="U313" i="1"/>
  <c r="V313" i="1"/>
  <c r="W313" i="1"/>
  <c r="X313" i="1"/>
  <c r="Y313" i="1"/>
  <c r="Z313" i="1"/>
  <c r="AA313" i="1"/>
  <c r="AB313" i="1"/>
  <c r="AC313" i="1"/>
  <c r="T341" i="1"/>
  <c r="U341" i="1"/>
  <c r="V341" i="1"/>
  <c r="W341" i="1"/>
  <c r="X341" i="1"/>
  <c r="Y341" i="1"/>
  <c r="Z341" i="1"/>
  <c r="AA341" i="1"/>
  <c r="AB341" i="1"/>
  <c r="AC341" i="1"/>
  <c r="T315" i="1"/>
  <c r="U315" i="1"/>
  <c r="V315" i="1"/>
  <c r="W315" i="1"/>
  <c r="X315" i="1"/>
  <c r="Y315" i="1"/>
  <c r="Z315" i="1"/>
  <c r="AA315" i="1"/>
  <c r="AB315" i="1"/>
  <c r="AC315" i="1"/>
  <c r="T345" i="1"/>
  <c r="U345" i="1"/>
  <c r="V345" i="1"/>
  <c r="W345" i="1"/>
  <c r="X345" i="1"/>
  <c r="Y345" i="1"/>
  <c r="Z345" i="1"/>
  <c r="AA345" i="1"/>
  <c r="AB345" i="1"/>
  <c r="AC345" i="1"/>
  <c r="T340" i="1"/>
  <c r="U340" i="1"/>
  <c r="V340" i="1"/>
  <c r="W340" i="1"/>
  <c r="X340" i="1"/>
  <c r="Y340" i="1"/>
  <c r="Z340" i="1"/>
  <c r="AA340" i="1"/>
  <c r="AB340" i="1"/>
  <c r="AC340" i="1"/>
  <c r="T331" i="1"/>
  <c r="U331" i="1"/>
  <c r="V331" i="1"/>
  <c r="W331" i="1"/>
  <c r="X331" i="1"/>
  <c r="Y331" i="1"/>
  <c r="Z331" i="1"/>
  <c r="AA331" i="1"/>
  <c r="AB331" i="1"/>
  <c r="AC331" i="1"/>
  <c r="T284" i="1"/>
  <c r="U284" i="1"/>
  <c r="V284" i="1"/>
  <c r="W284" i="1"/>
  <c r="X284" i="1"/>
  <c r="Y284" i="1"/>
  <c r="Z284" i="1"/>
  <c r="AA284" i="1"/>
  <c r="AB284" i="1"/>
  <c r="AC284" i="1"/>
  <c r="T306" i="1"/>
  <c r="U306" i="1"/>
  <c r="V306" i="1"/>
  <c r="W306" i="1"/>
  <c r="X306" i="1"/>
  <c r="Y306" i="1"/>
  <c r="Z306" i="1"/>
  <c r="AA306" i="1"/>
  <c r="AB306" i="1"/>
  <c r="AC306" i="1"/>
  <c r="T325" i="1"/>
  <c r="U325" i="1"/>
  <c r="V325" i="1"/>
  <c r="W325" i="1"/>
  <c r="X325" i="1"/>
  <c r="Y325" i="1"/>
  <c r="Z325" i="1"/>
  <c r="AA325" i="1"/>
  <c r="AB325" i="1"/>
  <c r="AC325" i="1"/>
  <c r="T305" i="1"/>
  <c r="U305" i="1"/>
  <c r="V305" i="1"/>
  <c r="W305" i="1"/>
  <c r="X305" i="1"/>
  <c r="Y305" i="1"/>
  <c r="Z305" i="1"/>
  <c r="AA305" i="1"/>
  <c r="AB305" i="1"/>
  <c r="AC305" i="1"/>
  <c r="T268" i="1"/>
  <c r="U268" i="1"/>
  <c r="V268" i="1"/>
  <c r="W268" i="1"/>
  <c r="X268" i="1"/>
  <c r="Y268" i="1"/>
  <c r="Z268" i="1"/>
  <c r="AA268" i="1"/>
  <c r="AB268" i="1"/>
  <c r="AC268" i="1"/>
  <c r="T304" i="1"/>
  <c r="U304" i="1"/>
  <c r="V304" i="1"/>
  <c r="W304" i="1"/>
  <c r="X304" i="1"/>
  <c r="Y304" i="1"/>
  <c r="Z304" i="1"/>
  <c r="AA304" i="1"/>
  <c r="AB304" i="1"/>
  <c r="AC304" i="1"/>
  <c r="T297" i="1"/>
  <c r="U297" i="1"/>
  <c r="V297" i="1"/>
  <c r="W297" i="1"/>
  <c r="X297" i="1"/>
  <c r="Y297" i="1"/>
  <c r="Z297" i="1"/>
  <c r="AA297" i="1"/>
  <c r="AB297" i="1"/>
  <c r="AC297" i="1"/>
  <c r="T339" i="1"/>
  <c r="U339" i="1"/>
  <c r="V339" i="1"/>
  <c r="W339" i="1"/>
  <c r="X339" i="1"/>
  <c r="Y339" i="1"/>
  <c r="Z339" i="1"/>
  <c r="AA339" i="1"/>
  <c r="AB339" i="1"/>
  <c r="AC339" i="1"/>
  <c r="T312" i="1"/>
  <c r="U312" i="1"/>
  <c r="V312" i="1"/>
  <c r="W312" i="1"/>
  <c r="X312" i="1"/>
  <c r="Y312" i="1"/>
  <c r="Z312" i="1"/>
  <c r="AA312" i="1"/>
  <c r="AB312" i="1"/>
  <c r="AC312" i="1"/>
  <c r="T292" i="1"/>
  <c r="U292" i="1"/>
  <c r="V292" i="1"/>
  <c r="W292" i="1"/>
  <c r="X292" i="1"/>
  <c r="Y292" i="1"/>
  <c r="Z292" i="1"/>
  <c r="AA292" i="1"/>
  <c r="AB292" i="1"/>
  <c r="AC292" i="1"/>
  <c r="T328" i="1"/>
  <c r="U328" i="1"/>
  <c r="V328" i="1"/>
  <c r="W328" i="1"/>
  <c r="X328" i="1"/>
  <c r="Y328" i="1"/>
  <c r="Z328" i="1"/>
  <c r="AA328" i="1"/>
  <c r="AB328" i="1"/>
  <c r="AC328" i="1"/>
  <c r="T314" i="1"/>
  <c r="U314" i="1"/>
  <c r="V314" i="1"/>
  <c r="W314" i="1"/>
  <c r="X314" i="1"/>
  <c r="Y314" i="1"/>
  <c r="Z314" i="1"/>
  <c r="AA314" i="1"/>
  <c r="AB314" i="1"/>
  <c r="AC314" i="1"/>
  <c r="T270" i="1"/>
  <c r="U270" i="1"/>
  <c r="V270" i="1"/>
  <c r="W270" i="1"/>
  <c r="X270" i="1"/>
  <c r="Y270" i="1"/>
  <c r="Z270" i="1"/>
  <c r="AA270" i="1"/>
  <c r="AB270" i="1"/>
  <c r="AC270" i="1"/>
  <c r="T327" i="1"/>
  <c r="U327" i="1"/>
  <c r="V327" i="1"/>
  <c r="W327" i="1"/>
  <c r="X327" i="1"/>
  <c r="Y327" i="1"/>
  <c r="Z327" i="1"/>
  <c r="AA327" i="1"/>
  <c r="AB327" i="1"/>
  <c r="AC327" i="1"/>
  <c r="T316" i="1"/>
  <c r="U316" i="1"/>
  <c r="V316" i="1"/>
  <c r="W316" i="1"/>
  <c r="X316" i="1"/>
  <c r="Y316" i="1"/>
  <c r="Z316" i="1"/>
  <c r="AA316" i="1"/>
  <c r="AB316" i="1"/>
  <c r="AC316" i="1"/>
  <c r="T289" i="1"/>
  <c r="U289" i="1"/>
  <c r="V289" i="1"/>
  <c r="W289" i="1"/>
  <c r="X289" i="1"/>
  <c r="Y289" i="1"/>
  <c r="Z289" i="1"/>
  <c r="AA289" i="1"/>
  <c r="AB289" i="1"/>
  <c r="AC289" i="1"/>
  <c r="T352" i="1"/>
  <c r="U352" i="1"/>
  <c r="V352" i="1"/>
  <c r="W352" i="1"/>
  <c r="X352" i="1"/>
  <c r="Y352" i="1"/>
  <c r="Z352" i="1"/>
  <c r="AA352" i="1"/>
  <c r="AB352" i="1"/>
  <c r="AC352" i="1"/>
  <c r="T347" i="1"/>
  <c r="U347" i="1"/>
  <c r="V347" i="1"/>
  <c r="W347" i="1"/>
  <c r="X347" i="1"/>
  <c r="Y347" i="1"/>
  <c r="Z347" i="1"/>
  <c r="AA347" i="1"/>
  <c r="AB347" i="1"/>
  <c r="AC347" i="1"/>
  <c r="T344" i="1"/>
  <c r="U344" i="1"/>
  <c r="V344" i="1"/>
  <c r="W344" i="1"/>
  <c r="X344" i="1"/>
  <c r="Y344" i="1"/>
  <c r="Z344" i="1"/>
  <c r="AA344" i="1"/>
  <c r="AB344" i="1"/>
  <c r="AC344" i="1"/>
  <c r="T290" i="1"/>
  <c r="U290" i="1"/>
  <c r="V290" i="1"/>
  <c r="W290" i="1"/>
  <c r="X290" i="1"/>
  <c r="Y290" i="1"/>
  <c r="Z290" i="1"/>
  <c r="AA290" i="1"/>
  <c r="AB290" i="1"/>
  <c r="AC290" i="1"/>
  <c r="T311" i="1"/>
  <c r="U311" i="1"/>
  <c r="V311" i="1"/>
  <c r="W311" i="1"/>
  <c r="X311" i="1"/>
  <c r="Y311" i="1"/>
  <c r="Z311" i="1"/>
  <c r="AA311" i="1"/>
  <c r="AB311" i="1"/>
  <c r="AC311" i="1"/>
  <c r="T291" i="1"/>
  <c r="U291" i="1"/>
  <c r="V291" i="1"/>
  <c r="W291" i="1"/>
  <c r="X291" i="1"/>
  <c r="Y291" i="1"/>
  <c r="Z291" i="1"/>
  <c r="AA291" i="1"/>
  <c r="AB291" i="1"/>
  <c r="AC291" i="1"/>
  <c r="T288" i="1"/>
  <c r="U288" i="1"/>
  <c r="V288" i="1"/>
  <c r="W288" i="1"/>
  <c r="X288" i="1"/>
  <c r="Y288" i="1"/>
  <c r="Z288" i="1"/>
  <c r="AA288" i="1"/>
  <c r="AB288" i="1"/>
  <c r="AC288" i="1"/>
  <c r="T82" i="1"/>
  <c r="U82" i="1"/>
  <c r="V82" i="1"/>
  <c r="W82" i="1"/>
  <c r="X82" i="1"/>
  <c r="Y82" i="1"/>
  <c r="Z82" i="1"/>
  <c r="AA82" i="1"/>
  <c r="AB82" i="1"/>
  <c r="AC82" i="1"/>
  <c r="T274" i="1"/>
  <c r="U274" i="1"/>
  <c r="V274" i="1"/>
  <c r="W274" i="1"/>
  <c r="X274" i="1"/>
  <c r="Y274" i="1"/>
  <c r="Z274" i="1"/>
  <c r="AA274" i="1"/>
  <c r="AB274" i="1"/>
  <c r="AC274" i="1"/>
  <c r="T310" i="1"/>
  <c r="U310" i="1"/>
  <c r="V310" i="1"/>
  <c r="W310" i="1"/>
  <c r="X310" i="1"/>
  <c r="Y310" i="1"/>
  <c r="Z310" i="1"/>
  <c r="AA310" i="1"/>
  <c r="AB310" i="1"/>
  <c r="AC310" i="1"/>
  <c r="T323" i="1"/>
  <c r="U323" i="1"/>
  <c r="V323" i="1"/>
  <c r="W323" i="1"/>
  <c r="X323" i="1"/>
  <c r="Y323" i="1"/>
  <c r="Z323" i="1"/>
  <c r="AA323" i="1"/>
  <c r="AB323" i="1"/>
  <c r="AC323" i="1"/>
  <c r="T338" i="1"/>
  <c r="U338" i="1"/>
  <c r="V338" i="1"/>
  <c r="W338" i="1"/>
  <c r="X338" i="1"/>
  <c r="Y338" i="1"/>
  <c r="Z338" i="1"/>
  <c r="AA338" i="1"/>
  <c r="AB338" i="1"/>
  <c r="AC338" i="1"/>
  <c r="T324" i="1"/>
  <c r="U324" i="1"/>
  <c r="V324" i="1"/>
  <c r="W324" i="1"/>
  <c r="X324" i="1"/>
  <c r="Y324" i="1"/>
  <c r="Z324" i="1"/>
  <c r="AA324" i="1"/>
  <c r="AB324" i="1"/>
  <c r="AC324" i="1"/>
  <c r="T278" i="1"/>
  <c r="U278" i="1"/>
  <c r="V278" i="1"/>
  <c r="W278" i="1"/>
  <c r="X278" i="1"/>
  <c r="Y278" i="1"/>
  <c r="Z278" i="1"/>
  <c r="AA278" i="1"/>
  <c r="AB278" i="1"/>
  <c r="AC278" i="1"/>
  <c r="T283" i="1"/>
  <c r="U283" i="1"/>
  <c r="V283" i="1"/>
  <c r="W283" i="1"/>
  <c r="X283" i="1"/>
  <c r="Y283" i="1"/>
  <c r="Z283" i="1"/>
  <c r="AA283" i="1"/>
  <c r="AB283" i="1"/>
  <c r="AC283" i="1"/>
  <c r="T303" i="1"/>
  <c r="U303" i="1"/>
  <c r="V303" i="1"/>
  <c r="W303" i="1"/>
  <c r="X303" i="1"/>
  <c r="Y303" i="1"/>
  <c r="Z303" i="1"/>
  <c r="AA303" i="1"/>
  <c r="AB303" i="1"/>
  <c r="AC303" i="1"/>
  <c r="T308" i="1"/>
  <c r="U308" i="1"/>
  <c r="V308" i="1"/>
  <c r="W308" i="1"/>
  <c r="X308" i="1"/>
  <c r="Y308" i="1"/>
  <c r="Z308" i="1"/>
  <c r="AA308" i="1"/>
  <c r="AB308" i="1"/>
  <c r="AC308" i="1"/>
  <c r="T273" i="1"/>
  <c r="U273" i="1"/>
  <c r="V273" i="1"/>
  <c r="W273" i="1"/>
  <c r="X273" i="1"/>
  <c r="Y273" i="1"/>
  <c r="Z273" i="1"/>
  <c r="AA273" i="1"/>
  <c r="AB273" i="1"/>
  <c r="AC273" i="1"/>
  <c r="T116" i="1"/>
  <c r="U116" i="1"/>
  <c r="V116" i="1"/>
  <c r="W116" i="1"/>
  <c r="X116" i="1"/>
  <c r="Y116" i="1"/>
  <c r="Z116" i="1"/>
  <c r="AA116" i="1"/>
  <c r="AB116" i="1"/>
  <c r="AC116" i="1"/>
  <c r="T58" i="1"/>
  <c r="U58" i="1"/>
  <c r="V58" i="1"/>
  <c r="W58" i="1"/>
  <c r="X58" i="1"/>
  <c r="Y58" i="1"/>
  <c r="Z58" i="1"/>
  <c r="AA58" i="1"/>
  <c r="AB58" i="1"/>
  <c r="AC58" i="1"/>
  <c r="T70" i="1"/>
  <c r="U70" i="1"/>
  <c r="V70" i="1"/>
  <c r="W70" i="1"/>
  <c r="X70" i="1"/>
  <c r="Y70" i="1"/>
  <c r="Z70" i="1"/>
  <c r="AA70" i="1"/>
  <c r="AB70" i="1"/>
  <c r="AC70" i="1"/>
  <c r="T57" i="1"/>
  <c r="U57" i="1"/>
  <c r="V57" i="1"/>
  <c r="W57" i="1"/>
  <c r="X57" i="1"/>
  <c r="Y57" i="1"/>
  <c r="Z57" i="1"/>
  <c r="AA57" i="1"/>
  <c r="AB57" i="1"/>
  <c r="AC57" i="1"/>
  <c r="T336" i="1"/>
  <c r="U336" i="1"/>
  <c r="V336" i="1"/>
  <c r="W336" i="1"/>
  <c r="X336" i="1"/>
  <c r="Y336" i="1"/>
  <c r="Z336" i="1"/>
  <c r="AA336" i="1"/>
  <c r="AB336" i="1"/>
  <c r="AC336" i="1"/>
  <c r="T41" i="1"/>
  <c r="U41" i="1"/>
  <c r="V41" i="1"/>
  <c r="W41" i="1"/>
  <c r="X41" i="1"/>
  <c r="Y41" i="1"/>
  <c r="Z41" i="1"/>
  <c r="AA41" i="1"/>
  <c r="AB41" i="1"/>
  <c r="AC41" i="1"/>
  <c r="T45" i="1"/>
  <c r="U45" i="1"/>
  <c r="V45" i="1"/>
  <c r="W45" i="1"/>
  <c r="X45" i="1"/>
  <c r="Y45" i="1"/>
  <c r="Z45" i="1"/>
  <c r="AA45" i="1"/>
  <c r="AB45" i="1"/>
  <c r="AC45" i="1"/>
  <c r="AC208" i="1"/>
  <c r="AB208" i="1"/>
  <c r="AA208" i="1"/>
  <c r="Z208" i="1"/>
  <c r="Y208" i="1"/>
  <c r="X208" i="1"/>
  <c r="W208" i="1"/>
  <c r="V208" i="1"/>
  <c r="U208" i="1"/>
  <c r="T208" i="1"/>
  <c r="AJ71" i="1"/>
  <c r="AH71" i="1"/>
  <c r="AC71" i="1"/>
  <c r="AB71" i="1"/>
  <c r="AA71" i="1"/>
  <c r="Z71" i="1"/>
  <c r="Y71" i="1"/>
  <c r="X71" i="1"/>
  <c r="W71" i="1"/>
  <c r="V71" i="1"/>
  <c r="U71" i="1"/>
  <c r="T71" i="1"/>
  <c r="AJ69" i="1"/>
  <c r="AJ12" i="1"/>
  <c r="AJ75" i="1"/>
  <c r="AJ31" i="1"/>
  <c r="AJ40" i="1"/>
  <c r="AJ16" i="1"/>
  <c r="AJ56" i="1"/>
  <c r="AJ43" i="1"/>
  <c r="AJ65" i="1"/>
  <c r="AJ15" i="1"/>
  <c r="AJ46" i="1"/>
  <c r="AJ63" i="1"/>
  <c r="AJ26" i="1"/>
  <c r="AJ181" i="1"/>
  <c r="AJ66" i="1"/>
  <c r="AJ17" i="1"/>
  <c r="AJ27" i="1"/>
  <c r="AJ54" i="1"/>
  <c r="AJ60" i="1"/>
  <c r="AJ11" i="1"/>
  <c r="AJ73" i="1"/>
  <c r="AJ118" i="1"/>
  <c r="AJ53" i="1"/>
  <c r="AJ44" i="1"/>
  <c r="AJ64" i="1"/>
  <c r="AJ77" i="1"/>
  <c r="AJ67" i="1"/>
  <c r="AJ68" i="1"/>
  <c r="AJ39" i="1"/>
  <c r="AJ47" i="1"/>
  <c r="AJ33" i="1"/>
  <c r="AJ42" i="1"/>
  <c r="AJ76" i="1"/>
  <c r="AJ52" i="1"/>
  <c r="AJ24" i="1"/>
  <c r="AJ80" i="1"/>
  <c r="AJ81" i="1"/>
  <c r="AJ10" i="1"/>
  <c r="AH69" i="1"/>
  <c r="AH12" i="1"/>
  <c r="AH75" i="1"/>
  <c r="AH31" i="1"/>
  <c r="AH40" i="1"/>
  <c r="AH16" i="1"/>
  <c r="AH56" i="1"/>
  <c r="AH43" i="1"/>
  <c r="AH65" i="1"/>
  <c r="AH15" i="1"/>
  <c r="AH46" i="1"/>
  <c r="AH63" i="1"/>
  <c r="AH26" i="1"/>
  <c r="AH181" i="1"/>
  <c r="AH66" i="1"/>
  <c r="AH17" i="1"/>
  <c r="AH27" i="1"/>
  <c r="AH54" i="1"/>
  <c r="AH60" i="1"/>
  <c r="AH11" i="1"/>
  <c r="AH73" i="1"/>
  <c r="AH118" i="1"/>
  <c r="AH53" i="1"/>
  <c r="AH44" i="1"/>
  <c r="AH64" i="1"/>
  <c r="AH77" i="1"/>
  <c r="AH67" i="1"/>
  <c r="AH68" i="1"/>
  <c r="AH39" i="1"/>
  <c r="AH47" i="1"/>
  <c r="AH33" i="1"/>
  <c r="AH42" i="1"/>
  <c r="AH76" i="1"/>
  <c r="AH52" i="1"/>
  <c r="AH24" i="1"/>
  <c r="AH80" i="1"/>
  <c r="AH81" i="1"/>
  <c r="AH10" i="1"/>
  <c r="AF60" i="1"/>
  <c r="AF118" i="1"/>
  <c r="AF52" i="1"/>
  <c r="AE12" i="1"/>
  <c r="AE40" i="1"/>
  <c r="AE16" i="1"/>
  <c r="AE56" i="1"/>
  <c r="AE63" i="1"/>
  <c r="AE26" i="1"/>
  <c r="AE181" i="1"/>
  <c r="AE54" i="1"/>
  <c r="AE60" i="1"/>
  <c r="AE11" i="1"/>
  <c r="AE73" i="1"/>
  <c r="AE118" i="1"/>
  <c r="AE53" i="1"/>
  <c r="AE64" i="1"/>
  <c r="AE39" i="1"/>
  <c r="AE42" i="1"/>
  <c r="AE52" i="1"/>
  <c r="AE24" i="1"/>
  <c r="AE80" i="1"/>
  <c r="AE10" i="1"/>
  <c r="AC69" i="1"/>
  <c r="AC12" i="1"/>
  <c r="AC75" i="1"/>
  <c r="AC31" i="1"/>
  <c r="AC40" i="1"/>
  <c r="AC16" i="1"/>
  <c r="AC56" i="1"/>
  <c r="AC43" i="1"/>
  <c r="AC65" i="1"/>
  <c r="AC15" i="1"/>
  <c r="AC46" i="1"/>
  <c r="AC63" i="1"/>
  <c r="AC26" i="1"/>
  <c r="AC181" i="1"/>
  <c r="AC66" i="1"/>
  <c r="AC17" i="1"/>
  <c r="AC27" i="1"/>
  <c r="AC54" i="1"/>
  <c r="AC60" i="1"/>
  <c r="AC11" i="1"/>
  <c r="AC73" i="1"/>
  <c r="AC118" i="1"/>
  <c r="AC53" i="1"/>
  <c r="AC44" i="1"/>
  <c r="AC64" i="1"/>
  <c r="AC77" i="1"/>
  <c r="AC67" i="1"/>
  <c r="AC68" i="1"/>
  <c r="AC39" i="1"/>
  <c r="AC47" i="1"/>
  <c r="AC33" i="1"/>
  <c r="AC42" i="1"/>
  <c r="AC76" i="1"/>
  <c r="AC52" i="1"/>
  <c r="AC24" i="1"/>
  <c r="AC80" i="1"/>
  <c r="AC81" i="1"/>
  <c r="AC10" i="1"/>
  <c r="AB69" i="1"/>
  <c r="AB12" i="1"/>
  <c r="AB75" i="1"/>
  <c r="AB31" i="1"/>
  <c r="AB40" i="1"/>
  <c r="AB16" i="1"/>
  <c r="AB56" i="1"/>
  <c r="AB43" i="1"/>
  <c r="AB65" i="1"/>
  <c r="AB15" i="1"/>
  <c r="AB46" i="1"/>
  <c r="AB63" i="1"/>
  <c r="AB26" i="1"/>
  <c r="AB181" i="1"/>
  <c r="AB66" i="1"/>
  <c r="AB17" i="1"/>
  <c r="AB27" i="1"/>
  <c r="AB54" i="1"/>
  <c r="AB60" i="1"/>
  <c r="AB11" i="1"/>
  <c r="AB73" i="1"/>
  <c r="AB118" i="1"/>
  <c r="AB53" i="1"/>
  <c r="AB44" i="1"/>
  <c r="AB64" i="1"/>
  <c r="AB77" i="1"/>
  <c r="AB67" i="1"/>
  <c r="AB68" i="1"/>
  <c r="AB39" i="1"/>
  <c r="AB47" i="1"/>
  <c r="AB33" i="1"/>
  <c r="AB42" i="1"/>
  <c r="AB76" i="1"/>
  <c r="AB52" i="1"/>
  <c r="AB24" i="1"/>
  <c r="AB80" i="1"/>
  <c r="AB81" i="1"/>
  <c r="AB10" i="1"/>
  <c r="AA69" i="1"/>
  <c r="AA12" i="1"/>
  <c r="AA75" i="1"/>
  <c r="AA31" i="1"/>
  <c r="AA40" i="1"/>
  <c r="AA16" i="1"/>
  <c r="AA56" i="1"/>
  <c r="AA43" i="1"/>
  <c r="AA65" i="1"/>
  <c r="AA15" i="1"/>
  <c r="AA46" i="1"/>
  <c r="AA63" i="1"/>
  <c r="AA26" i="1"/>
  <c r="AA181" i="1"/>
  <c r="AA66" i="1"/>
  <c r="AA17" i="1"/>
  <c r="AA27" i="1"/>
  <c r="AA54" i="1"/>
  <c r="AA60" i="1"/>
  <c r="AA11" i="1"/>
  <c r="AA73" i="1"/>
  <c r="AA118" i="1"/>
  <c r="AA53" i="1"/>
  <c r="AA44" i="1"/>
  <c r="AA64" i="1"/>
  <c r="AA77" i="1"/>
  <c r="AA67" i="1"/>
  <c r="AA68" i="1"/>
  <c r="AA39" i="1"/>
  <c r="AA47" i="1"/>
  <c r="AA33" i="1"/>
  <c r="AA42" i="1"/>
  <c r="AA76" i="1"/>
  <c r="AA52" i="1"/>
  <c r="AA24" i="1"/>
  <c r="AA80" i="1"/>
  <c r="AA81" i="1"/>
  <c r="AA10" i="1"/>
  <c r="Z69" i="1"/>
  <c r="Z12" i="1"/>
  <c r="Z75" i="1"/>
  <c r="Z31" i="1"/>
  <c r="Z40" i="1"/>
  <c r="Z16" i="1"/>
  <c r="Z56" i="1"/>
  <c r="Z43" i="1"/>
  <c r="Z65" i="1"/>
  <c r="Z15" i="1"/>
  <c r="Z46" i="1"/>
  <c r="Z63" i="1"/>
  <c r="Z26" i="1"/>
  <c r="Z181" i="1"/>
  <c r="Z66" i="1"/>
  <c r="Z17" i="1"/>
  <c r="Z27" i="1"/>
  <c r="Z54" i="1"/>
  <c r="Z60" i="1"/>
  <c r="Z11" i="1"/>
  <c r="Z73" i="1"/>
  <c r="Z118" i="1"/>
  <c r="Z53" i="1"/>
  <c r="Z44" i="1"/>
  <c r="Z64" i="1"/>
  <c r="Z77" i="1"/>
  <c r="Z67" i="1"/>
  <c r="Z68" i="1"/>
  <c r="Z39" i="1"/>
  <c r="Z47" i="1"/>
  <c r="Z33" i="1"/>
  <c r="Z42" i="1"/>
  <c r="Z76" i="1"/>
  <c r="Z52" i="1"/>
  <c r="Z24" i="1"/>
  <c r="Z80" i="1"/>
  <c r="Z81" i="1"/>
  <c r="Z10" i="1"/>
  <c r="Y69" i="1"/>
  <c r="Y12" i="1"/>
  <c r="Y75" i="1"/>
  <c r="Y31" i="1"/>
  <c r="Y40" i="1"/>
  <c r="Y16" i="1"/>
  <c r="Y56" i="1"/>
  <c r="Y43" i="1"/>
  <c r="Y65" i="1"/>
  <c r="Y15" i="1"/>
  <c r="Y46" i="1"/>
  <c r="Y63" i="1"/>
  <c r="Y26" i="1"/>
  <c r="Y181" i="1"/>
  <c r="Y66" i="1"/>
  <c r="Y17" i="1"/>
  <c r="Y27" i="1"/>
  <c r="Y54" i="1"/>
  <c r="Y60" i="1"/>
  <c r="Y11" i="1"/>
  <c r="Y73" i="1"/>
  <c r="Y118" i="1"/>
  <c r="Y53" i="1"/>
  <c r="Y44" i="1"/>
  <c r="Y64" i="1"/>
  <c r="Y77" i="1"/>
  <c r="Y67" i="1"/>
  <c r="Y68" i="1"/>
  <c r="Y39" i="1"/>
  <c r="Y47" i="1"/>
  <c r="Y33" i="1"/>
  <c r="Y42" i="1"/>
  <c r="Y76" i="1"/>
  <c r="Y52" i="1"/>
  <c r="Y24" i="1"/>
  <c r="Y80" i="1"/>
  <c r="Y81" i="1"/>
  <c r="Y10" i="1"/>
  <c r="X69" i="1"/>
  <c r="X12" i="1"/>
  <c r="X75" i="1"/>
  <c r="X31" i="1"/>
  <c r="X40" i="1"/>
  <c r="X16" i="1"/>
  <c r="X56" i="1"/>
  <c r="X43" i="1"/>
  <c r="X65" i="1"/>
  <c r="X15" i="1"/>
  <c r="X46" i="1"/>
  <c r="X63" i="1"/>
  <c r="X26" i="1"/>
  <c r="X181" i="1"/>
  <c r="X66" i="1"/>
  <c r="X17" i="1"/>
  <c r="X27" i="1"/>
  <c r="X54" i="1"/>
  <c r="X60" i="1"/>
  <c r="X11" i="1"/>
  <c r="X73" i="1"/>
  <c r="X118" i="1"/>
  <c r="X53" i="1"/>
  <c r="X44" i="1"/>
  <c r="X64" i="1"/>
  <c r="X77" i="1"/>
  <c r="X67" i="1"/>
  <c r="X68" i="1"/>
  <c r="X39" i="1"/>
  <c r="X47" i="1"/>
  <c r="X33" i="1"/>
  <c r="X42" i="1"/>
  <c r="X76" i="1"/>
  <c r="X52" i="1"/>
  <c r="X24" i="1"/>
  <c r="X80" i="1"/>
  <c r="X81" i="1"/>
  <c r="X10" i="1"/>
  <c r="W69" i="1"/>
  <c r="W12" i="1"/>
  <c r="W75" i="1"/>
  <c r="W31" i="1"/>
  <c r="W40" i="1"/>
  <c r="W16" i="1"/>
  <c r="W56" i="1"/>
  <c r="W43" i="1"/>
  <c r="W65" i="1"/>
  <c r="W15" i="1"/>
  <c r="W46" i="1"/>
  <c r="W63" i="1"/>
  <c r="W26" i="1"/>
  <c r="W181" i="1"/>
  <c r="W66" i="1"/>
  <c r="W17" i="1"/>
  <c r="W27" i="1"/>
  <c r="W54" i="1"/>
  <c r="W60" i="1"/>
  <c r="W11" i="1"/>
  <c r="W73" i="1"/>
  <c r="W118" i="1"/>
  <c r="W53" i="1"/>
  <c r="W44" i="1"/>
  <c r="W64" i="1"/>
  <c r="W77" i="1"/>
  <c r="W67" i="1"/>
  <c r="W68" i="1"/>
  <c r="W39" i="1"/>
  <c r="W47" i="1"/>
  <c r="W33" i="1"/>
  <c r="W42" i="1"/>
  <c r="W76" i="1"/>
  <c r="W52" i="1"/>
  <c r="W24" i="1"/>
  <c r="W80" i="1"/>
  <c r="W81" i="1"/>
  <c r="W10" i="1"/>
  <c r="V69" i="1"/>
  <c r="V12" i="1"/>
  <c r="V75" i="1"/>
  <c r="V31" i="1"/>
  <c r="V40" i="1"/>
  <c r="V16" i="1"/>
  <c r="V56" i="1"/>
  <c r="V43" i="1"/>
  <c r="V65" i="1"/>
  <c r="V15" i="1"/>
  <c r="V46" i="1"/>
  <c r="V63" i="1"/>
  <c r="V26" i="1"/>
  <c r="V181" i="1"/>
  <c r="V66" i="1"/>
  <c r="V17" i="1"/>
  <c r="V27" i="1"/>
  <c r="V54" i="1"/>
  <c r="V60" i="1"/>
  <c r="V11" i="1"/>
  <c r="V73" i="1"/>
  <c r="V118" i="1"/>
  <c r="V53" i="1"/>
  <c r="V44" i="1"/>
  <c r="V64" i="1"/>
  <c r="V77" i="1"/>
  <c r="V67" i="1"/>
  <c r="V68" i="1"/>
  <c r="V39" i="1"/>
  <c r="V47" i="1"/>
  <c r="V33" i="1"/>
  <c r="V42" i="1"/>
  <c r="V76" i="1"/>
  <c r="V52" i="1"/>
  <c r="V24" i="1"/>
  <c r="V80" i="1"/>
  <c r="V81" i="1"/>
  <c r="V10" i="1"/>
  <c r="U69" i="1"/>
  <c r="U12" i="1"/>
  <c r="U75" i="1"/>
  <c r="U31" i="1"/>
  <c r="U40" i="1"/>
  <c r="U16" i="1"/>
  <c r="U56" i="1"/>
  <c r="U43" i="1"/>
  <c r="U65" i="1"/>
  <c r="U15" i="1"/>
  <c r="U46" i="1"/>
  <c r="U63" i="1"/>
  <c r="U26" i="1"/>
  <c r="U181" i="1"/>
  <c r="U66" i="1"/>
  <c r="U17" i="1"/>
  <c r="U27" i="1"/>
  <c r="U54" i="1"/>
  <c r="U60" i="1"/>
  <c r="U11" i="1"/>
  <c r="U73" i="1"/>
  <c r="U118" i="1"/>
  <c r="U53" i="1"/>
  <c r="U44" i="1"/>
  <c r="U64" i="1"/>
  <c r="U77" i="1"/>
  <c r="U67" i="1"/>
  <c r="U68" i="1"/>
  <c r="U39" i="1"/>
  <c r="U47" i="1"/>
  <c r="U33" i="1"/>
  <c r="U42" i="1"/>
  <c r="U76" i="1"/>
  <c r="U52" i="1"/>
  <c r="U24" i="1"/>
  <c r="U80" i="1"/>
  <c r="U81" i="1"/>
  <c r="U10" i="1"/>
  <c r="T69" i="1"/>
  <c r="T12" i="1"/>
  <c r="T75" i="1"/>
  <c r="T31" i="1"/>
  <c r="T40" i="1"/>
  <c r="T16" i="1"/>
  <c r="T56" i="1"/>
  <c r="T43" i="1"/>
  <c r="T65" i="1"/>
  <c r="T15" i="1"/>
  <c r="T46" i="1"/>
  <c r="T63" i="1"/>
  <c r="T26" i="1"/>
  <c r="T181" i="1"/>
  <c r="T66" i="1"/>
  <c r="T17" i="1"/>
  <c r="T27" i="1"/>
  <c r="T54" i="1"/>
  <c r="T60" i="1"/>
  <c r="T11" i="1"/>
  <c r="T73" i="1"/>
  <c r="T118" i="1"/>
  <c r="T53" i="1"/>
  <c r="T44" i="1"/>
  <c r="T64" i="1"/>
  <c r="T77" i="1"/>
  <c r="T67" i="1"/>
  <c r="T68" i="1"/>
  <c r="T39" i="1"/>
  <c r="T47" i="1"/>
  <c r="T33" i="1"/>
  <c r="T42" i="1"/>
  <c r="T76" i="1"/>
  <c r="T52" i="1"/>
  <c r="T24" i="1"/>
  <c r="T80" i="1"/>
  <c r="T81" i="1"/>
  <c r="T10" i="1"/>
  <c r="AI118" i="1"/>
  <c r="AD79" i="1"/>
  <c r="AD14" i="1"/>
  <c r="AD78" i="1"/>
  <c r="AD74" i="1"/>
  <c r="AD32" i="1"/>
  <c r="AD28" i="1"/>
  <c r="AD20" i="1"/>
  <c r="AD45" i="1"/>
  <c r="AE45" i="1"/>
  <c r="AF45" i="1"/>
  <c r="AH45" i="1"/>
  <c r="AJ45" i="1"/>
  <c r="AD57" i="1"/>
  <c r="AD70" i="1"/>
  <c r="AD23" i="1"/>
  <c r="AD19" i="1"/>
  <c r="AI205" i="1"/>
  <c r="AI161" i="1"/>
  <c r="AI148" i="1"/>
  <c r="AI146" i="1"/>
  <c r="AI195" i="1"/>
  <c r="AI125" i="1"/>
  <c r="AI170" i="1"/>
  <c r="AI119" i="1"/>
  <c r="AI168" i="1"/>
  <c r="AI211" i="1"/>
  <c r="AH153" i="1"/>
  <c r="AI153" i="1"/>
  <c r="AJ153" i="1"/>
  <c r="AI185" i="1"/>
  <c r="AI201" i="1"/>
  <c r="AI127" i="1"/>
  <c r="AI210" i="1"/>
  <c r="AI199" i="1"/>
  <c r="AI184" i="1"/>
  <c r="AI144" i="1"/>
  <c r="AI143" i="1"/>
  <c r="AI122" i="1"/>
  <c r="AI196" i="1"/>
  <c r="AI222" i="1"/>
  <c r="AI116" i="1"/>
  <c r="AI237" i="1"/>
  <c r="AI177" i="1"/>
  <c r="AI176" i="1"/>
  <c r="AI152" i="1"/>
  <c r="AI179" i="1"/>
  <c r="AI209" i="1"/>
  <c r="AI213" i="1"/>
  <c r="AI147" i="1"/>
  <c r="AI180" i="1"/>
  <c r="AD322" i="1"/>
  <c r="AG322" i="1"/>
  <c r="AD295" i="1"/>
  <c r="AG295" i="1"/>
  <c r="AD318" i="1"/>
  <c r="AG318" i="1"/>
  <c r="AI318" i="1"/>
  <c r="AD357" i="1"/>
  <c r="AG357" i="1"/>
  <c r="AI357" i="1"/>
  <c r="AD309" i="1"/>
  <c r="AG309" i="1"/>
  <c r="AI309" i="1"/>
  <c r="AD271" i="1"/>
  <c r="AG271" i="1"/>
  <c r="AI271" i="1"/>
  <c r="AD326" i="1"/>
  <c r="AG326" i="1"/>
  <c r="AI326" i="1"/>
  <c r="AD337" i="1"/>
  <c r="AG337" i="1"/>
  <c r="AI337" i="1"/>
  <c r="AD298" i="1"/>
  <c r="AG298" i="1"/>
  <c r="AI298" i="1"/>
  <c r="AD285" i="1"/>
  <c r="AG285" i="1"/>
  <c r="AD299" i="1"/>
  <c r="AG299" i="1"/>
  <c r="AI299" i="1"/>
  <c r="AD317" i="1"/>
  <c r="AG317" i="1"/>
  <c r="AI317" i="1"/>
  <c r="AD275" i="1"/>
  <c r="AG275" i="1"/>
  <c r="AI275" i="1"/>
  <c r="AD279" i="1"/>
  <c r="AG279" i="1"/>
  <c r="AI279" i="1"/>
  <c r="AD276" i="1"/>
  <c r="AG276" i="1"/>
  <c r="AI276" i="1"/>
  <c r="AG330" i="1"/>
  <c r="AI330" i="1"/>
  <c r="AD313" i="1"/>
  <c r="AG313" i="1"/>
  <c r="AI313" i="1"/>
  <c r="AD341" i="1"/>
  <c r="AG341" i="1"/>
  <c r="AI341" i="1"/>
  <c r="AD315" i="1"/>
  <c r="AG315" i="1"/>
  <c r="AI315" i="1"/>
  <c r="AD340" i="1"/>
  <c r="AG340" i="1"/>
  <c r="AI340" i="1"/>
  <c r="AD345" i="1"/>
  <c r="AG345" i="1"/>
  <c r="AI345" i="1"/>
  <c r="AD331" i="1"/>
  <c r="AG331" i="1"/>
  <c r="AI331" i="1"/>
  <c r="AD284" i="1"/>
  <c r="AG284" i="1"/>
  <c r="AI284" i="1"/>
  <c r="AD306" i="1"/>
  <c r="AG306" i="1"/>
  <c r="AI306" i="1"/>
  <c r="AD305" i="1"/>
  <c r="AG305" i="1"/>
  <c r="AI305" i="1"/>
  <c r="AD268" i="1"/>
  <c r="AG268" i="1"/>
  <c r="AD304" i="1"/>
  <c r="AG304" i="1"/>
  <c r="AI304" i="1"/>
  <c r="AD292" i="1"/>
  <c r="AG292" i="1"/>
  <c r="AI292" i="1"/>
  <c r="AD297" i="1"/>
  <c r="AG297" i="1"/>
  <c r="AI297" i="1"/>
  <c r="AD339" i="1"/>
  <c r="AG339" i="1"/>
  <c r="AI339" i="1"/>
  <c r="AD312" i="1"/>
  <c r="AG312" i="1"/>
  <c r="AI312" i="1"/>
  <c r="AD328" i="1"/>
  <c r="AG328" i="1"/>
  <c r="AI328" i="1"/>
  <c r="AD314" i="1"/>
  <c r="AG314" i="1"/>
  <c r="AI314" i="1"/>
  <c r="AD325" i="1"/>
  <c r="AG325" i="1"/>
  <c r="AI325" i="1"/>
  <c r="AD327" i="1"/>
  <c r="AG327" i="1"/>
  <c r="AI327" i="1"/>
  <c r="AD316" i="1"/>
  <c r="AG316" i="1"/>
  <c r="AI316" i="1"/>
  <c r="AD289" i="1"/>
  <c r="AG289" i="1"/>
  <c r="AI289" i="1"/>
  <c r="AD352" i="1"/>
  <c r="AG352" i="1"/>
  <c r="AI352" i="1"/>
  <c r="AD347" i="1"/>
  <c r="AG347" i="1"/>
  <c r="AI347" i="1"/>
  <c r="AD344" i="1"/>
  <c r="AG344" i="1"/>
  <c r="AI344" i="1"/>
  <c r="AD290" i="1"/>
  <c r="AG290" i="1"/>
  <c r="AI290" i="1"/>
  <c r="AD311" i="1"/>
  <c r="AG311" i="1"/>
  <c r="AI311" i="1"/>
  <c r="AD291" i="1"/>
  <c r="AG291" i="1"/>
  <c r="AI291" i="1"/>
  <c r="AD288" i="1"/>
  <c r="AG288" i="1"/>
  <c r="AI288" i="1"/>
  <c r="AD336" i="1"/>
  <c r="AG336" i="1"/>
  <c r="AI336" i="1"/>
  <c r="AD274" i="1"/>
  <c r="AG274" i="1"/>
  <c r="AI274" i="1"/>
  <c r="AD310" i="1"/>
  <c r="AG310" i="1"/>
  <c r="AI310" i="1"/>
  <c r="AD323" i="1"/>
  <c r="AG323" i="1"/>
  <c r="AI323" i="1"/>
  <c r="AD338" i="1"/>
  <c r="AG338" i="1"/>
  <c r="AI338" i="1"/>
  <c r="AD324" i="1"/>
  <c r="AG324" i="1"/>
  <c r="AI324" i="1"/>
  <c r="AD278" i="1"/>
  <c r="AG278" i="1"/>
  <c r="AI278" i="1"/>
  <c r="AD283" i="1"/>
  <c r="AG283" i="1"/>
  <c r="AI283" i="1"/>
  <c r="AD303" i="1"/>
  <c r="AG303" i="1"/>
  <c r="AI303" i="1"/>
  <c r="AI308" i="1"/>
  <c r="AD273" i="1"/>
  <c r="AG273" i="1"/>
  <c r="AD308" i="1"/>
  <c r="AG308" i="1"/>
  <c r="AH41" i="1"/>
  <c r="AJ41" i="1"/>
  <c r="AD82" i="1"/>
  <c r="AL302" i="1"/>
  <c r="AL526" i="1"/>
  <c r="AL308" i="1"/>
  <c r="AL273" i="1"/>
  <c r="AL303" i="1"/>
  <c r="AL283" i="1"/>
  <c r="AL278" i="1"/>
  <c r="AL324" i="1"/>
  <c r="AL338" i="1"/>
  <c r="AL323" i="1"/>
  <c r="AL310" i="1"/>
  <c r="AL333" i="1"/>
  <c r="AL274" i="1"/>
  <c r="AL336" i="1"/>
  <c r="AL288" i="1"/>
  <c r="AL291" i="1"/>
  <c r="AL307" i="1"/>
  <c r="AL311" i="1"/>
  <c r="AL290" i="1"/>
  <c r="AL344" i="1"/>
  <c r="AL347" i="1"/>
  <c r="AL352" i="1"/>
  <c r="AL289" i="1"/>
  <c r="AL316" i="1"/>
  <c r="AL327" i="1"/>
  <c r="AL325" i="1"/>
  <c r="AL270" i="1"/>
  <c r="AL314" i="1"/>
  <c r="AL328" i="1"/>
  <c r="AL312" i="1"/>
  <c r="AL339" i="1"/>
  <c r="AL297" i="1"/>
  <c r="AL292" i="1"/>
  <c r="AL304" i="1"/>
  <c r="AL268" i="1"/>
  <c r="AL305" i="1"/>
  <c r="AL306" i="1"/>
  <c r="AL284" i="1"/>
  <c r="AL331" i="1"/>
  <c r="AL345" i="1"/>
  <c r="AL340" i="1"/>
  <c r="AL315" i="1"/>
  <c r="AL341" i="1"/>
  <c r="AL313" i="1"/>
  <c r="AL330" i="1"/>
  <c r="AL276" i="1"/>
  <c r="AL279" i="1"/>
  <c r="AL275" i="1"/>
  <c r="AL282" i="1"/>
  <c r="AL317" i="1"/>
  <c r="AL299" i="1"/>
  <c r="AL285" i="1"/>
  <c r="AL298" i="1"/>
  <c r="AL337" i="1"/>
  <c r="AL326" i="1"/>
  <c r="AL271" i="1"/>
  <c r="AL309" i="1"/>
  <c r="AL357" i="1"/>
  <c r="AL318" i="1"/>
  <c r="AL295" i="1"/>
  <c r="AL322" i="1"/>
  <c r="AL320" i="1"/>
  <c r="AL343" i="1"/>
  <c r="AL287" i="1"/>
  <c r="AL294" i="1"/>
  <c r="AL321" i="1"/>
  <c r="AL123" i="1"/>
  <c r="AL175" i="1"/>
  <c r="AL174" i="1"/>
  <c r="AL150" i="1"/>
  <c r="AL151" i="1"/>
  <c r="AL141" i="1"/>
  <c r="AL124" i="1"/>
  <c r="AL142" i="1"/>
  <c r="AL126" i="1"/>
  <c r="AL134" i="1"/>
  <c r="AL132" i="1"/>
  <c r="AL154" i="1"/>
  <c r="AL212" i="1"/>
  <c r="AL197" i="1"/>
  <c r="AL149" i="1"/>
  <c r="AL193" i="1"/>
  <c r="AL207" i="1"/>
  <c r="AL208" i="1"/>
  <c r="AL198" i="1"/>
  <c r="AL121" i="1"/>
  <c r="AL191" i="1"/>
  <c r="AL178" i="1"/>
  <c r="AL206" i="1"/>
  <c r="AL131" i="1"/>
  <c r="AL183" i="1"/>
  <c r="AL162" i="1"/>
  <c r="AL120" i="1"/>
  <c r="AL128" i="1"/>
  <c r="AL140" i="1"/>
  <c r="AL135" i="1"/>
  <c r="AL190" i="1"/>
  <c r="AL169" i="1"/>
  <c r="AL136" i="1"/>
  <c r="AL138" i="1"/>
  <c r="AL152" i="1"/>
  <c r="AL179" i="1"/>
  <c r="AL209" i="1"/>
  <c r="AL213" i="1"/>
  <c r="AL118" i="1"/>
  <c r="AL147" i="1"/>
  <c r="AL180" i="1"/>
  <c r="AL171" i="1"/>
  <c r="AL205" i="1"/>
  <c r="AL161" i="1"/>
  <c r="AL148" i="1"/>
  <c r="AL146" i="1"/>
  <c r="AL195" i="1"/>
  <c r="AL125" i="1"/>
  <c r="AL170" i="1"/>
  <c r="AL119" i="1"/>
  <c r="AL168" i="1"/>
  <c r="AL211" i="1"/>
  <c r="AL153" i="1"/>
  <c r="AL185" i="1"/>
  <c r="AL201" i="1"/>
  <c r="AL127" i="1"/>
  <c r="AL210" i="1"/>
  <c r="AL199" i="1"/>
  <c r="AL184" i="1"/>
  <c r="AL144" i="1"/>
  <c r="AL143" i="1"/>
  <c r="AL122" i="1"/>
  <c r="AL196" i="1"/>
  <c r="AL222" i="1"/>
  <c r="AL116" i="1"/>
  <c r="AL181" i="1"/>
  <c r="AL237" i="1"/>
  <c r="AL177" i="1"/>
  <c r="AL176" i="1"/>
  <c r="AL129" i="1"/>
  <c r="AL202" i="1"/>
  <c r="AL155" i="1"/>
  <c r="AL79" i="1"/>
  <c r="AL14" i="1"/>
  <c r="AL78" i="1"/>
  <c r="AL74" i="1"/>
  <c r="AL32" i="1"/>
  <c r="AL28" i="1"/>
  <c r="AL72" i="1"/>
  <c r="AL58" i="1"/>
  <c r="AL20" i="1"/>
  <c r="AL53" i="1"/>
  <c r="AL71" i="1"/>
  <c r="AL44" i="1"/>
  <c r="AL64" i="1"/>
  <c r="AL77" i="1"/>
  <c r="AL67" i="1"/>
  <c r="AL68" i="1"/>
  <c r="AL39" i="1"/>
  <c r="AL47" i="1"/>
  <c r="AL33" i="1"/>
  <c r="AL42" i="1"/>
  <c r="AL45" i="1"/>
  <c r="AL76" i="1"/>
  <c r="AL52" i="1"/>
  <c r="AL24" i="1"/>
  <c r="AL80" i="1"/>
  <c r="AL41" i="1"/>
  <c r="AL57" i="1"/>
  <c r="AL81" i="1"/>
  <c r="AL70" i="1"/>
  <c r="AL10" i="1"/>
  <c r="AL69" i="1"/>
  <c r="AL23" i="1"/>
  <c r="AL12" i="1"/>
  <c r="AL75" i="1"/>
  <c r="AL19" i="1"/>
  <c r="AL31" i="1"/>
  <c r="AL40" i="1"/>
  <c r="AL16" i="1"/>
  <c r="AL56" i="1"/>
  <c r="AL43" i="1"/>
  <c r="AL65" i="1"/>
  <c r="AL15" i="1"/>
  <c r="AL46" i="1"/>
  <c r="AL63" i="1"/>
  <c r="AL26" i="1"/>
  <c r="AL82" i="1"/>
  <c r="AL66" i="1"/>
  <c r="AL17" i="1"/>
  <c r="AL27" i="1"/>
  <c r="AL54" i="1"/>
  <c r="AL60" i="1"/>
  <c r="AL11" i="1"/>
  <c r="AL73" i="1"/>
  <c r="AL524" i="1"/>
  <c r="AL561" i="1"/>
  <c r="AL582" i="1"/>
  <c r="AL281" i="1"/>
  <c r="AL539" i="1"/>
  <c r="AL523" i="1"/>
  <c r="AL301" i="1"/>
  <c r="AL522" i="1"/>
  <c r="AL319" i="1"/>
  <c r="AL348" i="1"/>
  <c r="AL277" i="1"/>
  <c r="AL528" i="1"/>
  <c r="AL534" i="1"/>
  <c r="AL521" i="1"/>
  <c r="AL551" i="1"/>
  <c r="AL560" i="1"/>
  <c r="AL574" i="1"/>
  <c r="AL576" i="1"/>
  <c r="AL332" i="1"/>
  <c r="AL520" i="1"/>
  <c r="AL519" i="1"/>
  <c r="AL550" i="1"/>
  <c r="AL549" i="1"/>
  <c r="AL559" i="1"/>
  <c r="AL269" i="1"/>
  <c r="AL533" i="1"/>
  <c r="AL548" i="1"/>
  <c r="AL518" i="1"/>
  <c r="AL505" i="1"/>
  <c r="AL517" i="1"/>
  <c r="AL354" i="1"/>
  <c r="AL558" i="1"/>
  <c r="AL568" i="1"/>
  <c r="AL532" i="1"/>
  <c r="AL547" i="1"/>
  <c r="AL538" i="1"/>
  <c r="AL356" i="1"/>
  <c r="AL546" i="1"/>
  <c r="AL342" i="1"/>
  <c r="AL516" i="1"/>
  <c r="AL263" i="1"/>
  <c r="AL329" i="1"/>
  <c r="AL545" i="1"/>
  <c r="AL567" i="1"/>
  <c r="AL544" i="1"/>
  <c r="AL562" i="1"/>
  <c r="AL265" i="1"/>
  <c r="AL515" i="1"/>
  <c r="AL506" i="1"/>
  <c r="AL543" i="1"/>
  <c r="AL503" i="1"/>
  <c r="AL557" i="1"/>
  <c r="AL353" i="1"/>
  <c r="AL286" i="1"/>
  <c r="AL537" i="1"/>
  <c r="AL349" i="1"/>
  <c r="AL553" i="1"/>
  <c r="AL514" i="1"/>
  <c r="AL536" i="1"/>
  <c r="AL565" i="1"/>
  <c r="AL513" i="1"/>
  <c r="AL351" i="1"/>
  <c r="AL512" i="1"/>
  <c r="AL365" i="1"/>
  <c r="AL575" i="1"/>
  <c r="AL511" i="1"/>
  <c r="AL272" i="1"/>
  <c r="AL556" i="1"/>
  <c r="AL525" i="1"/>
  <c r="AL542" i="1"/>
  <c r="AL552" i="1"/>
  <c r="AL527" i="1"/>
  <c r="AL334" i="1"/>
  <c r="AL569" i="1"/>
  <c r="AL564" i="1"/>
  <c r="AL571" i="1"/>
  <c r="AL507" i="1"/>
  <c r="AL379" i="1"/>
  <c r="AL566" i="1"/>
  <c r="AL555" i="1"/>
  <c r="AL570" i="1"/>
  <c r="AL541" i="1"/>
  <c r="AL296" i="1"/>
  <c r="AL540" i="1"/>
  <c r="AL572" i="1"/>
  <c r="AL355" i="1"/>
  <c r="AL389" i="1"/>
  <c r="AL264" i="1"/>
  <c r="AL280" i="1"/>
  <c r="AL563" i="1"/>
  <c r="AL504" i="1"/>
  <c r="AL267" i="1"/>
  <c r="AL530" i="1"/>
  <c r="AL300" i="1"/>
  <c r="AL535" i="1"/>
  <c r="AL508" i="1"/>
  <c r="AL510" i="1"/>
  <c r="AL531" i="1"/>
  <c r="AL293" i="1"/>
  <c r="AL554" i="1"/>
  <c r="AL596" i="1"/>
  <c r="AL509" i="1"/>
  <c r="AL350" i="1"/>
  <c r="AL266" i="1"/>
  <c r="AL577" i="1"/>
  <c r="AL529" i="1"/>
  <c r="AL573" i="1"/>
  <c r="S334" i="1"/>
  <c r="S389" i="1"/>
  <c r="S505" i="1"/>
  <c r="S517" i="1"/>
  <c r="S266" i="1"/>
  <c r="S351" i="1"/>
  <c r="S503" i="1"/>
  <c r="S272" i="1"/>
  <c r="S527" i="1"/>
  <c r="S353" i="1"/>
  <c r="S553" i="1"/>
  <c r="S507" i="1"/>
  <c r="S556" i="1"/>
  <c r="S300" i="1"/>
  <c r="S575" i="1"/>
  <c r="S525" i="1"/>
  <c r="S379" i="1"/>
  <c r="S566" i="1"/>
  <c r="S296" i="1"/>
  <c r="S569" i="1"/>
  <c r="S350" i="1"/>
  <c r="S267" i="1"/>
  <c r="S530" i="1"/>
  <c r="S355" i="1"/>
  <c r="S577" i="1"/>
  <c r="S596" i="1"/>
  <c r="S508" i="1"/>
  <c r="S531" i="1"/>
  <c r="S280" i="1"/>
  <c r="S535" i="1"/>
  <c r="S293" i="1"/>
  <c r="S573" i="1"/>
  <c r="S264" i="1"/>
  <c r="S349" i="1"/>
  <c r="S504" i="1"/>
  <c r="S514" i="1"/>
  <c r="S537" i="1"/>
  <c r="S511" i="1"/>
  <c r="S513" i="1"/>
  <c r="S536" i="1"/>
  <c r="S565" i="1"/>
  <c r="S542" i="1"/>
  <c r="S512" i="1"/>
  <c r="S552" i="1"/>
  <c r="S554" i="1"/>
  <c r="S564" i="1"/>
  <c r="S570" i="1"/>
  <c r="S571" i="1"/>
  <c r="S555" i="1"/>
  <c r="S540" i="1"/>
  <c r="S541" i="1"/>
  <c r="S572" i="1"/>
  <c r="S510" i="1"/>
  <c r="S563" i="1"/>
  <c r="S509" i="1"/>
  <c r="S529" i="1"/>
  <c r="S4" i="1"/>
  <c r="S443" i="1"/>
  <c r="S172" i="1"/>
  <c r="S51" i="1"/>
  <c r="S5" i="1"/>
  <c r="S456" i="1"/>
  <c r="S200" i="1"/>
  <c r="S164" i="1"/>
  <c r="S406" i="1"/>
  <c r="S411" i="1"/>
  <c r="S415" i="1"/>
  <c r="S413" i="1"/>
  <c r="S145" i="1"/>
  <c r="S137" i="1"/>
  <c r="S440" i="1"/>
  <c r="S117" i="1"/>
  <c r="S3" i="1"/>
  <c r="S2" i="1"/>
  <c r="S420" i="1"/>
  <c r="S422" i="1"/>
  <c r="S158" i="1"/>
  <c r="S218" i="1"/>
  <c r="S130" i="1"/>
  <c r="S447" i="1"/>
  <c r="S410" i="1"/>
  <c r="S84" i="1"/>
  <c r="S446" i="1"/>
  <c r="S453" i="1"/>
  <c r="S113" i="1"/>
  <c r="S182" i="1"/>
  <c r="S203" i="1"/>
  <c r="S407" i="1"/>
  <c r="S421" i="1"/>
  <c r="S214" i="1"/>
  <c r="S429" i="1"/>
  <c r="S216" i="1"/>
  <c r="S85" i="1"/>
  <c r="S435" i="1"/>
  <c r="S112" i="1"/>
  <c r="S35" i="1"/>
  <c r="S451" i="1"/>
  <c r="S419" i="1"/>
  <c r="S428" i="1"/>
  <c r="S403" i="1"/>
  <c r="S404" i="1"/>
  <c r="S436" i="1"/>
  <c r="S437" i="1"/>
  <c r="S83" i="1"/>
  <c r="S235" i="1"/>
  <c r="S166" i="1"/>
  <c r="S452" i="1"/>
  <c r="S405" i="1"/>
  <c r="S400" i="1"/>
  <c r="S450" i="1"/>
  <c r="S448" i="1"/>
  <c r="S454" i="1"/>
  <c r="S229" i="1"/>
  <c r="S163" i="1"/>
  <c r="S156" i="1"/>
  <c r="S55" i="1"/>
  <c r="S6" i="1"/>
  <c r="S62" i="1"/>
  <c r="S459" i="1"/>
  <c r="S434" i="1"/>
  <c r="S215" i="1"/>
  <c r="S29" i="1"/>
  <c r="S427" i="1"/>
  <c r="S194" i="1"/>
  <c r="S101" i="1"/>
  <c r="S114" i="1"/>
  <c r="S414" i="1"/>
  <c r="S418" i="1"/>
  <c r="S25" i="1"/>
  <c r="S398" i="1"/>
  <c r="S115" i="1"/>
  <c r="S61" i="1"/>
  <c r="S425" i="1"/>
  <c r="S139" i="1"/>
  <c r="S18" i="1"/>
  <c r="S395" i="1"/>
  <c r="S394" i="1"/>
  <c r="S192" i="1"/>
  <c r="S444" i="1"/>
  <c r="S22" i="1"/>
  <c r="S433" i="1"/>
  <c r="S59" i="1"/>
  <c r="S471" i="1"/>
  <c r="S416" i="1"/>
  <c r="S417" i="1"/>
  <c r="S426" i="1"/>
  <c r="S21" i="1"/>
  <c r="S402" i="1"/>
  <c r="S432" i="1"/>
  <c r="S34" i="1"/>
  <c r="S461" i="1"/>
  <c r="S396" i="1"/>
  <c r="S160" i="1"/>
  <c r="S401" i="1"/>
  <c r="S133" i="1"/>
  <c r="S49" i="1"/>
  <c r="S217" i="1"/>
  <c r="S187" i="1"/>
  <c r="S159" i="1"/>
  <c r="S8" i="1"/>
  <c r="S399" i="1"/>
  <c r="S397" i="1"/>
  <c r="S365" i="1"/>
  <c r="R424" i="1"/>
  <c r="R48" i="1"/>
  <c r="R412" i="1"/>
  <c r="R72" i="1"/>
  <c r="R3" i="1"/>
  <c r="R411" i="1"/>
  <c r="R2" i="1"/>
  <c r="R81" i="1"/>
  <c r="R71" i="1"/>
  <c r="R7" i="1"/>
  <c r="R440" i="1"/>
  <c r="R47" i="1"/>
  <c r="R447" i="1"/>
  <c r="R456" i="1"/>
  <c r="R84" i="1"/>
  <c r="R410" i="1"/>
  <c r="R431" i="1"/>
  <c r="R455" i="1"/>
  <c r="R70" i="1"/>
  <c r="R9" i="1"/>
  <c r="R33" i="1"/>
  <c r="R462" i="1"/>
  <c r="R58" i="1"/>
  <c r="R69" i="1"/>
  <c r="R46" i="1"/>
  <c r="R420" i="1"/>
  <c r="R77" i="1"/>
  <c r="R460" i="1"/>
  <c r="R15" i="1"/>
  <c r="R68" i="1"/>
  <c r="R438" i="1"/>
  <c r="R45" i="1"/>
  <c r="R110" i="1"/>
  <c r="R408" i="1"/>
  <c r="R67" i="1"/>
  <c r="R38" i="1"/>
  <c r="R430" i="1"/>
  <c r="R441" i="1"/>
  <c r="R44" i="1"/>
  <c r="R37" i="1"/>
  <c r="R32" i="1"/>
  <c r="R76" i="1"/>
  <c r="R30" i="1"/>
  <c r="R65" i="1"/>
  <c r="R36" i="1"/>
  <c r="R407" i="1"/>
  <c r="R28" i="1"/>
  <c r="R445" i="1"/>
  <c r="R31" i="1"/>
  <c r="R43" i="1"/>
  <c r="R75" i="1"/>
  <c r="R478" i="1"/>
  <c r="R397" i="1"/>
  <c r="R57" i="1"/>
  <c r="R437" i="1"/>
  <c r="R20" i="1"/>
  <c r="R64" i="1"/>
  <c r="R406" i="1"/>
  <c r="R436" i="1"/>
  <c r="R405" i="1"/>
  <c r="R404" i="1"/>
  <c r="R19" i="1"/>
  <c r="R403" i="1"/>
  <c r="R453" i="1"/>
  <c r="R452" i="1"/>
  <c r="R26" i="1"/>
  <c r="R429" i="1"/>
  <c r="R428" i="1"/>
  <c r="R451" i="1"/>
  <c r="R74" i="1"/>
  <c r="R35" i="1"/>
  <c r="R63" i="1"/>
  <c r="R56" i="1"/>
  <c r="R42" i="1"/>
  <c r="R62" i="1"/>
  <c r="R435" i="1"/>
  <c r="R41" i="1"/>
  <c r="R459" i="1"/>
  <c r="R419" i="1"/>
  <c r="R55" i="1"/>
  <c r="R434" i="1"/>
  <c r="R6" i="1"/>
  <c r="R450" i="1"/>
  <c r="R4" i="1"/>
  <c r="R101" i="1"/>
  <c r="R82" i="1"/>
  <c r="R427" i="1"/>
  <c r="R80" i="1"/>
  <c r="R25" i="1"/>
  <c r="R13" i="1"/>
  <c r="R29" i="1"/>
  <c r="R16" i="1"/>
  <c r="R53" i="1"/>
  <c r="R414" i="1"/>
  <c r="R24" i="1"/>
  <c r="R415" i="1"/>
  <c r="R61" i="1"/>
  <c r="R398" i="1"/>
  <c r="R418" i="1"/>
  <c r="R454" i="1"/>
  <c r="R23" i="1"/>
  <c r="R18" i="1"/>
  <c r="R5" i="1"/>
  <c r="R40" i="1"/>
  <c r="R433" i="1"/>
  <c r="R59" i="1"/>
  <c r="R399" i="1"/>
  <c r="R444" i="1"/>
  <c r="R425" i="1"/>
  <c r="R426" i="1"/>
  <c r="R402" i="1"/>
  <c r="R432" i="1"/>
  <c r="R417" i="1"/>
  <c r="R443" i="1"/>
  <c r="R34" i="1"/>
  <c r="R395" i="1"/>
  <c r="R461" i="1"/>
  <c r="R52" i="1"/>
  <c r="R396" i="1"/>
  <c r="R85" i="1"/>
  <c r="R416" i="1"/>
  <c r="R12" i="1"/>
  <c r="R394" i="1"/>
  <c r="R458" i="1"/>
  <c r="R401" i="1"/>
  <c r="R49" i="1"/>
  <c r="R8" i="1"/>
  <c r="R10" i="1"/>
  <c r="R39" i="1"/>
  <c r="R51" i="1"/>
  <c r="R96" i="1"/>
  <c r="R109" i="1"/>
  <c r="R86" i="1"/>
  <c r="R99" i="1"/>
  <c r="R88" i="1"/>
  <c r="R50" i="1"/>
  <c r="K321" i="1"/>
  <c r="K276" i="1"/>
  <c r="K340" i="1"/>
  <c r="K334" i="1"/>
  <c r="K303" i="1"/>
  <c r="K296" i="1"/>
  <c r="K283" i="1"/>
  <c r="K325" i="1"/>
  <c r="K272" i="1"/>
  <c r="K277" i="1"/>
  <c r="K267" i="1"/>
  <c r="K289" i="1"/>
  <c r="K333" i="1"/>
  <c r="K390" i="1"/>
  <c r="K309" i="1"/>
  <c r="K341" i="1"/>
  <c r="K376" i="1"/>
  <c r="K305" i="1"/>
  <c r="K323" i="1"/>
  <c r="K354" i="1"/>
  <c r="K288" i="1"/>
  <c r="K290" i="1"/>
  <c r="K337" i="1"/>
  <c r="K319" i="1"/>
  <c r="K279" i="1"/>
  <c r="K270" i="1"/>
  <c r="K360" i="1"/>
  <c r="K357" i="1"/>
  <c r="K351" i="1"/>
  <c r="K312" i="1"/>
  <c r="K297" i="1"/>
  <c r="K331" i="1"/>
  <c r="K320" i="1"/>
  <c r="K274" i="1"/>
  <c r="K336" i="1"/>
  <c r="K346" i="1"/>
  <c r="K342" i="1"/>
  <c r="K284" i="1"/>
  <c r="K287" i="1"/>
  <c r="K355" i="1"/>
  <c r="K315" i="1"/>
  <c r="K306" i="1"/>
  <c r="K322" i="1"/>
  <c r="K369" i="1"/>
  <c r="K294" i="1"/>
  <c r="K316" i="1"/>
  <c r="K371" i="1"/>
  <c r="K280" i="1"/>
  <c r="K326" i="1"/>
  <c r="K379" i="1"/>
  <c r="K266" i="1"/>
  <c r="K292" i="1"/>
  <c r="K281" i="1"/>
  <c r="K314" i="1"/>
  <c r="K317" i="1"/>
  <c r="K293" i="1"/>
  <c r="K338" i="1"/>
  <c r="K345" i="1"/>
  <c r="K382" i="1"/>
  <c r="K308" i="1"/>
  <c r="K311" i="1"/>
  <c r="K318" i="1"/>
  <c r="K310" i="1"/>
  <c r="K295" i="1"/>
  <c r="K353" i="1"/>
  <c r="K268" i="1"/>
  <c r="K389" i="1"/>
  <c r="K352" i="1"/>
  <c r="K269" i="1"/>
  <c r="K298" i="1"/>
  <c r="K349" i="1"/>
  <c r="K291" i="1"/>
  <c r="K335" i="1"/>
  <c r="K302" i="1"/>
  <c r="K286" i="1"/>
  <c r="K383" i="1"/>
  <c r="K265" i="1"/>
  <c r="K330" i="1"/>
  <c r="K372" i="1"/>
  <c r="K299" i="1"/>
  <c r="K370" i="1"/>
  <c r="K391" i="1"/>
  <c r="K324" i="1"/>
  <c r="K275" i="1"/>
  <c r="K328" i="1"/>
  <c r="K339" i="1"/>
  <c r="K264" i="1"/>
  <c r="K377" i="1"/>
  <c r="K300" i="1"/>
  <c r="K381" i="1"/>
  <c r="K365" i="1"/>
  <c r="K385" i="1"/>
  <c r="K387" i="1"/>
  <c r="K313" i="1"/>
  <c r="K364" i="1"/>
  <c r="K327" i="1"/>
  <c r="K343" i="1"/>
  <c r="K374" i="1"/>
  <c r="K392" i="1"/>
  <c r="K273" i="1"/>
  <c r="K271" i="1"/>
  <c r="K388" i="1"/>
  <c r="K304" i="1"/>
  <c r="K358" i="1"/>
  <c r="K278" i="1"/>
  <c r="K285" i="1"/>
  <c r="K393" i="1"/>
  <c r="K263" i="1"/>
  <c r="K348" i="1"/>
  <c r="K356" i="1"/>
  <c r="K362" i="1"/>
  <c r="K361" i="1"/>
  <c r="K307" i="1"/>
  <c r="K359" i="1"/>
  <c r="K350" i="1"/>
  <c r="K282" i="1"/>
  <c r="K378" i="1"/>
  <c r="K373" i="1"/>
  <c r="K344" i="1"/>
  <c r="K366" i="1"/>
  <c r="K347" i="1"/>
  <c r="K367" i="1"/>
  <c r="K386" i="1"/>
  <c r="K368" i="1"/>
  <c r="K384" i="1"/>
  <c r="K329" i="1"/>
  <c r="K332" i="1"/>
  <c r="K380" i="1"/>
  <c r="K375" i="1"/>
  <c r="K363" i="1"/>
  <c r="K301" i="1"/>
  <c r="K78" i="1"/>
  <c r="K57" i="1"/>
  <c r="K59" i="1"/>
  <c r="K37" i="1"/>
  <c r="K39" i="1"/>
  <c r="K18" i="1"/>
  <c r="K31" i="1"/>
  <c r="K73" i="1"/>
  <c r="K36" i="1"/>
  <c r="K24" i="1"/>
  <c r="K64" i="1"/>
  <c r="K80" i="1"/>
  <c r="K4" i="1"/>
  <c r="K85" i="1"/>
  <c r="K61" i="1"/>
  <c r="K63" i="1"/>
  <c r="K52" i="1"/>
  <c r="K97" i="1"/>
  <c r="K47" i="1"/>
  <c r="K111" i="1"/>
  <c r="K27" i="1"/>
  <c r="K38" i="1"/>
  <c r="K68" i="1"/>
  <c r="K19" i="1"/>
  <c r="K33" i="1"/>
  <c r="K110" i="1"/>
  <c r="K86" i="1"/>
  <c r="K49" i="1"/>
  <c r="K50" i="1"/>
  <c r="K95" i="1"/>
  <c r="K75" i="1"/>
  <c r="K30" i="1"/>
  <c r="K7" i="1"/>
  <c r="K22" i="1"/>
  <c r="K74" i="1"/>
  <c r="K51" i="1"/>
  <c r="K67" i="1"/>
  <c r="K20" i="1"/>
  <c r="K28" i="1"/>
  <c r="K81" i="1"/>
  <c r="K82" i="1"/>
  <c r="K8" i="1"/>
  <c r="K5" i="1"/>
  <c r="K87" i="1"/>
  <c r="K102" i="1"/>
  <c r="K90" i="1"/>
  <c r="K92" i="1"/>
  <c r="K108" i="1"/>
  <c r="K103" i="1"/>
  <c r="K93" i="1"/>
  <c r="K106" i="1"/>
  <c r="K88" i="1"/>
  <c r="K105" i="1"/>
  <c r="K91" i="1"/>
  <c r="K109" i="1"/>
  <c r="K101" i="1"/>
  <c r="K58" i="1"/>
  <c r="K96" i="1"/>
  <c r="K89" i="1"/>
  <c r="K100" i="1"/>
  <c r="K107" i="1"/>
  <c r="K104" i="1"/>
  <c r="K98" i="1"/>
  <c r="K99" i="1"/>
  <c r="K94" i="1"/>
  <c r="K48" i="1"/>
  <c r="K65" i="1"/>
  <c r="K13" i="1"/>
  <c r="K3" i="1"/>
  <c r="K26" i="1"/>
  <c r="K77" i="1"/>
  <c r="K45" i="1"/>
  <c r="K9" i="1"/>
  <c r="K44" i="1"/>
  <c r="K43" i="1"/>
  <c r="K56" i="1"/>
  <c r="K29" i="1"/>
  <c r="K2" i="1"/>
  <c r="K14" i="1"/>
  <c r="K25" i="1"/>
  <c r="K76" i="1"/>
  <c r="K54" i="1"/>
  <c r="K55" i="1"/>
  <c r="K70" i="1"/>
  <c r="K40" i="1"/>
  <c r="K11" i="1"/>
  <c r="K23" i="1"/>
  <c r="K41" i="1"/>
  <c r="K62" i="1"/>
  <c r="K16" i="1"/>
  <c r="K34" i="1"/>
  <c r="K10" i="1"/>
  <c r="K71" i="1"/>
  <c r="K17" i="1"/>
  <c r="K53" i="1"/>
  <c r="K32" i="1"/>
  <c r="K46" i="1"/>
  <c r="K72" i="1"/>
  <c r="K21" i="1"/>
  <c r="K35" i="1"/>
  <c r="K84" i="1"/>
  <c r="K66" i="1"/>
  <c r="K83" i="1"/>
  <c r="K42" i="1"/>
  <c r="K6" i="1"/>
  <c r="K60" i="1"/>
  <c r="K79" i="1"/>
  <c r="K12" i="1"/>
  <c r="K15" i="1"/>
  <c r="K232" i="1"/>
  <c r="K240" i="1"/>
  <c r="K247" i="1"/>
  <c r="K228" i="1"/>
  <c r="K219" i="1"/>
  <c r="K230" i="1"/>
  <c r="K243" i="1"/>
  <c r="K259" i="1"/>
  <c r="K127" i="1"/>
  <c r="K251" i="1"/>
  <c r="K226" i="1"/>
  <c r="K255" i="1"/>
  <c r="K224" i="1"/>
  <c r="K239" i="1"/>
  <c r="K202" i="1"/>
  <c r="K242" i="1"/>
  <c r="K253" i="1"/>
  <c r="K262" i="1"/>
  <c r="K241" i="1"/>
  <c r="K248" i="1"/>
  <c r="K231" i="1"/>
  <c r="K260" i="1"/>
  <c r="K257" i="1"/>
  <c r="K261" i="1"/>
  <c r="K238" i="1"/>
  <c r="K256" i="1"/>
  <c r="K223" i="1"/>
  <c r="K227" i="1"/>
  <c r="K129" i="1"/>
  <c r="K225" i="1"/>
  <c r="K233" i="1"/>
  <c r="K155" i="1"/>
  <c r="K249" i="1"/>
  <c r="K234" i="1"/>
  <c r="K184" i="1"/>
  <c r="K221" i="1"/>
  <c r="K204" i="1"/>
  <c r="K200" i="1"/>
  <c r="K210" i="1"/>
  <c r="K254" i="1"/>
  <c r="K201" i="1"/>
  <c r="K144" i="1"/>
  <c r="K250" i="1"/>
  <c r="K196" i="1"/>
  <c r="K116" i="1"/>
  <c r="K199" i="1"/>
  <c r="K214" i="1"/>
  <c r="K222" i="1"/>
  <c r="K164" i="1"/>
  <c r="K122" i="1"/>
  <c r="K235" i="1"/>
  <c r="K143" i="1"/>
  <c r="K258" i="1"/>
  <c r="K181" i="1"/>
  <c r="K176" i="1"/>
  <c r="K177" i="1"/>
  <c r="K217" i="1"/>
  <c r="K246" i="1"/>
  <c r="K229" i="1"/>
  <c r="K139" i="1"/>
  <c r="K237" i="1"/>
  <c r="K245" i="1"/>
  <c r="K123" i="1"/>
  <c r="K150" i="1"/>
  <c r="K175" i="1"/>
  <c r="K174" i="1"/>
  <c r="K151" i="1"/>
  <c r="K182" i="1"/>
  <c r="K166" i="1"/>
  <c r="K124" i="1"/>
  <c r="K142" i="1"/>
  <c r="K145" i="1"/>
  <c r="K126" i="1"/>
  <c r="K112" i="1"/>
  <c r="K132" i="1"/>
  <c r="K154" i="1"/>
  <c r="K216" i="1"/>
  <c r="K212" i="1"/>
  <c r="K197" i="1"/>
  <c r="K149" i="1"/>
  <c r="K207" i="1"/>
  <c r="K208" i="1"/>
  <c r="K198" i="1"/>
  <c r="K121" i="1"/>
  <c r="K186" i="1"/>
  <c r="K220" i="1"/>
  <c r="K206" i="1"/>
  <c r="K188" i="1"/>
  <c r="K131" i="1"/>
  <c r="K183" i="1"/>
  <c r="K128" i="1"/>
  <c r="K158" i="1"/>
  <c r="K113" i="1"/>
  <c r="K167" i="1"/>
  <c r="K169" i="1"/>
  <c r="K236" i="1"/>
  <c r="K152" i="1"/>
  <c r="K209" i="1"/>
  <c r="K157" i="1"/>
  <c r="K213" i="1"/>
  <c r="K156" i="1"/>
  <c r="K218" i="1"/>
  <c r="K171" i="1"/>
  <c r="K163" i="1"/>
  <c r="K205" i="1"/>
  <c r="K165" i="1"/>
  <c r="K125" i="1"/>
  <c r="K189" i="1"/>
  <c r="K170" i="1"/>
  <c r="K168" i="1"/>
  <c r="K160" i="1"/>
  <c r="K141" i="1"/>
  <c r="K115" i="1"/>
  <c r="K134" i="1"/>
  <c r="K193" i="1"/>
  <c r="K191" i="1"/>
  <c r="K178" i="1"/>
  <c r="K133" i="1"/>
  <c r="K172" i="1"/>
  <c r="K173" i="1"/>
  <c r="K162" i="1"/>
  <c r="K187" i="1"/>
  <c r="K120" i="1"/>
  <c r="K140" i="1"/>
  <c r="K215" i="1"/>
  <c r="K135" i="1"/>
  <c r="K203" i="1"/>
  <c r="K190" i="1"/>
  <c r="K192" i="1"/>
  <c r="K136" i="1"/>
  <c r="K138" i="1"/>
  <c r="K179" i="1"/>
  <c r="K159" i="1"/>
  <c r="K194" i="1"/>
  <c r="K118" i="1"/>
  <c r="K147" i="1"/>
  <c r="K180" i="1"/>
  <c r="K161" i="1"/>
  <c r="K148" i="1"/>
  <c r="K146" i="1"/>
  <c r="K195" i="1"/>
  <c r="K137" i="1"/>
  <c r="K119" i="1"/>
  <c r="K114" i="1"/>
  <c r="K130" i="1"/>
  <c r="K211" i="1"/>
  <c r="K153" i="1"/>
  <c r="K185" i="1"/>
  <c r="K252" i="1"/>
  <c r="K466" i="1"/>
  <c r="K406" i="1"/>
  <c r="K417" i="1"/>
  <c r="K484" i="1"/>
  <c r="K394" i="1"/>
  <c r="K432" i="1"/>
  <c r="K426" i="1"/>
  <c r="K483" i="1"/>
  <c r="K448" i="1"/>
  <c r="K427" i="1"/>
  <c r="K442" i="1"/>
  <c r="K428" i="1"/>
  <c r="K401" i="1"/>
  <c r="K411" i="1"/>
  <c r="K501" i="1"/>
  <c r="K463" i="1"/>
  <c r="K444" i="1"/>
  <c r="K497" i="1"/>
  <c r="K487" i="1"/>
  <c r="K436" i="1"/>
  <c r="K451" i="1"/>
  <c r="K477" i="1"/>
  <c r="K499" i="1"/>
  <c r="K449" i="1"/>
  <c r="K412" i="1"/>
  <c r="K405" i="1"/>
  <c r="K410" i="1"/>
  <c r="K440" i="1"/>
  <c r="K498" i="1"/>
  <c r="K458" i="1"/>
  <c r="K456" i="1"/>
  <c r="K502" i="1"/>
  <c r="K452" i="1"/>
  <c r="K424" i="1"/>
  <c r="K462" i="1"/>
  <c r="K408" i="1"/>
  <c r="K467" i="1"/>
  <c r="K395" i="1"/>
  <c r="K469" i="1"/>
  <c r="K403" i="1"/>
  <c r="K490" i="1"/>
  <c r="K418" i="1"/>
  <c r="K492" i="1"/>
  <c r="K414" i="1"/>
  <c r="K438" i="1"/>
  <c r="K446" i="1"/>
  <c r="K419" i="1"/>
  <c r="K496" i="1"/>
  <c r="K457" i="1"/>
  <c r="K493" i="1"/>
  <c r="K480" i="1"/>
  <c r="K425" i="1"/>
  <c r="K500" i="1"/>
  <c r="K434" i="1"/>
  <c r="K420" i="1"/>
  <c r="K433" i="1"/>
  <c r="K402" i="1"/>
  <c r="K441" i="1"/>
  <c r="K494" i="1"/>
  <c r="K407" i="1"/>
  <c r="K473" i="1"/>
  <c r="K474" i="1"/>
  <c r="K472" i="1"/>
  <c r="K475" i="1"/>
  <c r="K455" i="1"/>
  <c r="K482" i="1"/>
  <c r="K495" i="1"/>
  <c r="K416" i="1"/>
  <c r="K453" i="1"/>
  <c r="K486" i="1"/>
  <c r="K396" i="1"/>
  <c r="K464" i="1"/>
  <c r="K437" i="1"/>
  <c r="K491" i="1"/>
  <c r="K400" i="1"/>
  <c r="K478" i="1"/>
  <c r="K439" i="1"/>
  <c r="K447" i="1"/>
  <c r="K481" i="1"/>
  <c r="K421" i="1"/>
  <c r="K409" i="1"/>
  <c r="K465" i="1"/>
  <c r="K430" i="1"/>
  <c r="K413" i="1"/>
  <c r="K454" i="1"/>
  <c r="K470" i="1"/>
  <c r="K488" i="1"/>
  <c r="K445" i="1"/>
  <c r="K459" i="1"/>
  <c r="K404" i="1"/>
  <c r="K485" i="1"/>
  <c r="K429" i="1"/>
  <c r="K460" i="1"/>
  <c r="K476" i="1"/>
  <c r="K479" i="1"/>
  <c r="K399" i="1"/>
  <c r="K422" i="1"/>
  <c r="K450" i="1"/>
  <c r="K415" i="1"/>
  <c r="K443" i="1"/>
  <c r="K435" i="1"/>
  <c r="K471" i="1"/>
  <c r="K423" i="1"/>
  <c r="K489" i="1"/>
  <c r="K398" i="1"/>
  <c r="K397" i="1"/>
  <c r="K461" i="1"/>
  <c r="K431" i="1"/>
  <c r="B29" i="3"/>
  <c r="BZ4" i="1" l="1"/>
  <c r="BZ460" i="1"/>
  <c r="BZ189" i="1"/>
  <c r="BZ218" i="1"/>
  <c r="BZ38" i="1"/>
  <c r="BZ37" i="1"/>
  <c r="BZ116" i="1"/>
  <c r="BZ214" i="1"/>
  <c r="BZ6" i="1"/>
  <c r="BZ398" i="1"/>
  <c r="BZ399" i="1"/>
  <c r="BZ396" i="1"/>
  <c r="BZ394" i="1"/>
  <c r="BZ83" i="1"/>
  <c r="BZ9" i="1"/>
  <c r="BZ82" i="1"/>
  <c r="BZ115" i="1"/>
  <c r="BZ20" i="1"/>
  <c r="BZ462" i="1"/>
  <c r="BZ449" i="1"/>
  <c r="BZ397" i="1"/>
  <c r="BZ114" i="1"/>
  <c r="BZ19" i="1"/>
  <c r="BZ145" i="1"/>
  <c r="BZ432" i="1"/>
  <c r="BZ157" i="1"/>
  <c r="BZ36" i="1"/>
  <c r="BZ461" i="1"/>
  <c r="BZ8" i="1"/>
  <c r="BZ34" i="1"/>
  <c r="BZ415" i="1"/>
  <c r="BZ113" i="1"/>
  <c r="BZ215" i="1"/>
  <c r="BZ29" i="1"/>
  <c r="BZ85" i="1"/>
  <c r="BZ130" i="1"/>
  <c r="BZ30" i="1"/>
  <c r="BZ458" i="1"/>
  <c r="BZ5" i="1"/>
  <c r="BZ112" i="1"/>
  <c r="BZ204" i="1"/>
  <c r="BZ117" i="1"/>
  <c r="BZ217" i="1"/>
  <c r="BZ216" i="1"/>
  <c r="BZ173" i="1"/>
  <c r="BZ172" i="1"/>
  <c r="BZ7" i="1"/>
  <c r="BZ188" i="1"/>
  <c r="BZ2" i="1"/>
  <c r="BG165" i="1"/>
  <c r="BG193" i="1"/>
  <c r="BG154" i="1"/>
  <c r="BG295" i="1"/>
  <c r="BG15" i="1"/>
  <c r="BG124" i="1"/>
  <c r="BG17" i="1"/>
  <c r="BG69" i="1"/>
  <c r="BG33" i="1"/>
  <c r="BG65" i="1"/>
  <c r="BG334" i="1"/>
  <c r="BG45" i="1"/>
  <c r="BG122" i="1"/>
  <c r="BG73" i="1"/>
  <c r="BG48" i="1"/>
  <c r="BG272" i="1"/>
  <c r="BG71" i="1"/>
  <c r="BG322" i="1"/>
  <c r="BG343" i="1"/>
  <c r="BG64" i="1"/>
  <c r="BG279" i="1"/>
  <c r="BG32" i="1"/>
  <c r="BG341" i="1"/>
  <c r="BG326" i="1"/>
  <c r="BG12" i="1"/>
  <c r="BG297" i="1"/>
  <c r="BG31" i="1"/>
  <c r="BG338" i="1"/>
  <c r="BG150" i="1"/>
  <c r="BG325" i="1"/>
  <c r="BG306" i="1"/>
  <c r="BG41" i="1"/>
  <c r="BG42" i="1"/>
  <c r="BG28" i="1"/>
  <c r="BG299" i="1"/>
  <c r="BG335" i="1"/>
  <c r="BG74" i="1"/>
  <c r="BG57" i="1"/>
  <c r="BG316" i="1"/>
  <c r="BG176" i="1"/>
  <c r="BG206" i="1"/>
  <c r="BG181" i="1"/>
  <c r="BG160" i="1"/>
  <c r="BG132" i="1"/>
  <c r="BG151" i="1"/>
  <c r="BG182" i="1"/>
  <c r="BG186" i="1"/>
  <c r="BG196" i="1"/>
  <c r="BG191" i="1"/>
  <c r="BG213" i="1"/>
  <c r="BG201" i="1"/>
  <c r="BG140" i="1"/>
  <c r="BG177" i="1"/>
  <c r="BG133" i="1"/>
  <c r="BG123" i="1"/>
  <c r="BG179" i="1"/>
  <c r="BG147" i="1"/>
  <c r="BG119" i="1"/>
  <c r="BG171" i="1"/>
  <c r="BG146" i="1"/>
  <c r="BG178" i="1"/>
  <c r="BG170" i="1"/>
  <c r="BG180" i="1"/>
  <c r="BG143" i="1"/>
  <c r="BG128" i="1"/>
  <c r="BG125" i="1"/>
  <c r="BG167" i="1"/>
  <c r="S286" i="1"/>
  <c r="S538" i="1"/>
  <c r="S281" i="1"/>
  <c r="S506" i="1"/>
  <c r="AL158" i="1"/>
  <c r="AL38" i="1"/>
  <c r="AL440" i="1"/>
  <c r="AL117" i="1"/>
  <c r="S265" i="1"/>
  <c r="S269" i="1"/>
  <c r="S348" i="1"/>
  <c r="S523" i="1"/>
  <c r="S518" i="1"/>
  <c r="S545" i="1"/>
  <c r="S519" i="1"/>
  <c r="S329" i="1"/>
  <c r="S562" i="1"/>
  <c r="S263" i="1"/>
  <c r="S568" i="1"/>
  <c r="S567" i="1"/>
  <c r="S342" i="1"/>
  <c r="S547" i="1"/>
  <c r="S354" i="1"/>
  <c r="S548" i="1"/>
  <c r="S582" i="1"/>
  <c r="S576" i="1"/>
  <c r="S516" i="1"/>
  <c r="S532" i="1"/>
  <c r="S557" i="1"/>
  <c r="S549" i="1"/>
  <c r="S528" i="1"/>
  <c r="S561" i="1"/>
  <c r="S574" i="1"/>
  <c r="S550" i="1"/>
  <c r="S546" i="1"/>
  <c r="S319" i="1"/>
  <c r="S332" i="1"/>
  <c r="S522" i="1"/>
  <c r="S543" i="1"/>
  <c r="S36" i="1"/>
  <c r="S544" i="1"/>
  <c r="S430" i="1"/>
  <c r="S438" i="1"/>
  <c r="S558" i="1"/>
  <c r="S188" i="1"/>
  <c r="S533" i="1"/>
  <c r="S455" i="1"/>
  <c r="S520" i="1"/>
  <c r="S204" i="1"/>
  <c r="S439" i="1"/>
  <c r="S534" i="1"/>
  <c r="S7" i="1"/>
  <c r="S301" i="1"/>
  <c r="S423" i="1"/>
  <c r="S524" i="1"/>
  <c r="S356" i="1"/>
  <c r="S408" i="1"/>
  <c r="S560" i="1"/>
  <c r="S50" i="1"/>
  <c r="S515" i="1"/>
  <c r="S37" i="1"/>
  <c r="S462" i="1"/>
  <c r="S559" i="1"/>
  <c r="S431" i="1"/>
  <c r="S189" i="1"/>
  <c r="S521" i="1"/>
  <c r="S173" i="1"/>
  <c r="S539" i="1"/>
  <c r="S412" i="1"/>
  <c r="S551" i="1"/>
  <c r="S277" i="1"/>
  <c r="S120" i="1"/>
  <c r="S14" i="1"/>
  <c r="S81" i="1"/>
  <c r="S73" i="1"/>
  <c r="S118" i="1"/>
  <c r="S76" i="1"/>
  <c r="S174" i="1"/>
  <c r="S205" i="1"/>
  <c r="S150" i="1"/>
  <c r="S207" i="1"/>
  <c r="S127" i="1"/>
  <c r="S208" i="1"/>
  <c r="S190" i="1"/>
  <c r="S308" i="1"/>
  <c r="S325" i="1"/>
  <c r="S328" i="1"/>
  <c r="S284" i="1"/>
  <c r="S340" i="1"/>
  <c r="S299" i="1"/>
  <c r="S141" i="1"/>
  <c r="S198" i="1"/>
  <c r="S169" i="1"/>
  <c r="S146" i="1"/>
  <c r="S199" i="1"/>
  <c r="S67" i="1"/>
  <c r="S43" i="1"/>
  <c r="S151" i="1"/>
  <c r="S176" i="1"/>
  <c r="S210" i="1"/>
  <c r="S148" i="1"/>
  <c r="S80" i="1"/>
  <c r="S64" i="1"/>
  <c r="S16" i="1"/>
  <c r="S82" i="1"/>
  <c r="S290" i="1"/>
  <c r="S78" i="1"/>
  <c r="S275" i="1"/>
  <c r="S144" i="1"/>
  <c r="S291" i="1"/>
  <c r="S337" i="1"/>
  <c r="S178" i="1"/>
  <c r="S143" i="1"/>
  <c r="S318" i="1"/>
  <c r="S206" i="1"/>
  <c r="S209" i="1"/>
  <c r="S168" i="1"/>
  <c r="S42" i="1"/>
  <c r="S278" i="1"/>
  <c r="S211" i="1"/>
  <c r="S41" i="1"/>
  <c r="S306" i="1"/>
  <c r="S17" i="1"/>
  <c r="S273" i="1"/>
  <c r="S283" i="1"/>
  <c r="S339" i="1"/>
  <c r="S341" i="1"/>
  <c r="S271" i="1"/>
  <c r="S124" i="1"/>
  <c r="S121" i="1"/>
  <c r="S136" i="1"/>
  <c r="S195" i="1"/>
  <c r="S184" i="1"/>
  <c r="S68" i="1"/>
  <c r="S70" i="1"/>
  <c r="S65" i="1"/>
  <c r="S310" i="1"/>
  <c r="S316" i="1"/>
  <c r="S305" i="1"/>
  <c r="S322" i="1"/>
  <c r="S142" i="1"/>
  <c r="S191" i="1"/>
  <c r="S138" i="1"/>
  <c r="S125" i="1"/>
  <c r="S74" i="1"/>
  <c r="S39" i="1"/>
  <c r="S15" i="1"/>
  <c r="S274" i="1"/>
  <c r="S126" i="1"/>
  <c r="S152" i="1"/>
  <c r="S170" i="1"/>
  <c r="S32" i="1"/>
  <c r="S47" i="1"/>
  <c r="S69" i="1"/>
  <c r="S46" i="1"/>
  <c r="S58" i="1"/>
  <c r="S338" i="1"/>
  <c r="S352" i="1"/>
  <c r="S304" i="1"/>
  <c r="S276" i="1"/>
  <c r="S134" i="1"/>
  <c r="S179" i="1"/>
  <c r="S119" i="1"/>
  <c r="S122" i="1"/>
  <c r="S28" i="1"/>
  <c r="S33" i="1"/>
  <c r="S23" i="1"/>
  <c r="S63" i="1"/>
  <c r="S336" i="1"/>
  <c r="S270" i="1"/>
  <c r="S331" i="1"/>
  <c r="S285" i="1"/>
  <c r="S132" i="1"/>
  <c r="S131" i="1"/>
  <c r="S196" i="1"/>
  <c r="S12" i="1"/>
  <c r="S26" i="1"/>
  <c r="S344" i="1"/>
  <c r="S297" i="1"/>
  <c r="S313" i="1"/>
  <c r="S309" i="1"/>
  <c r="S212" i="1"/>
  <c r="S183" i="1"/>
  <c r="S213" i="1"/>
  <c r="S222" i="1"/>
  <c r="S20" i="1"/>
  <c r="S45" i="1"/>
  <c r="S75" i="1"/>
  <c r="S66" i="1"/>
  <c r="S327" i="1"/>
  <c r="S317" i="1"/>
  <c r="S123" i="1"/>
  <c r="S197" i="1"/>
  <c r="S162" i="1"/>
  <c r="S147" i="1"/>
  <c r="S153" i="1"/>
  <c r="S116" i="1"/>
  <c r="S53" i="1"/>
  <c r="S19" i="1"/>
  <c r="S303" i="1"/>
  <c r="S311" i="1"/>
  <c r="S312" i="1"/>
  <c r="S315" i="1"/>
  <c r="S326" i="1"/>
  <c r="S175" i="1"/>
  <c r="S149" i="1"/>
  <c r="S180" i="1"/>
  <c r="S185" i="1"/>
  <c r="S237" i="1"/>
  <c r="S71" i="1"/>
  <c r="S52" i="1"/>
  <c r="S31" i="1"/>
  <c r="S27" i="1"/>
  <c r="S323" i="1"/>
  <c r="S289" i="1"/>
  <c r="S268" i="1"/>
  <c r="S279" i="1"/>
  <c r="S295" i="1"/>
  <c r="S193" i="1"/>
  <c r="S140" i="1"/>
  <c r="S201" i="1"/>
  <c r="S177" i="1"/>
  <c r="S44" i="1"/>
  <c r="S40" i="1"/>
  <c r="S54" i="1"/>
  <c r="S288" i="1"/>
  <c r="S314" i="1"/>
  <c r="S345" i="1"/>
  <c r="S298" i="1"/>
  <c r="S135" i="1"/>
  <c r="S161" i="1"/>
  <c r="S60" i="1"/>
  <c r="S324" i="1"/>
  <c r="S347" i="1"/>
  <c r="S292" i="1"/>
  <c r="S330" i="1"/>
  <c r="S357" i="1"/>
  <c r="S79" i="1"/>
  <c r="S77" i="1"/>
  <c r="S57" i="1"/>
  <c r="S56" i="1"/>
  <c r="S11" i="1"/>
  <c r="S24" i="1"/>
  <c r="AI181" i="1"/>
  <c r="AL420" i="1" l="1"/>
  <c r="AL411" i="1"/>
  <c r="AL438" i="1"/>
  <c r="AL51" i="1"/>
  <c r="S181" i="1"/>
  <c r="S10" i="1"/>
  <c r="S72" i="1"/>
  <c r="S442" i="1"/>
  <c r="AL462" i="1" l="1"/>
  <c r="AL204" i="1"/>
  <c r="AL189" i="1"/>
  <c r="AL442" i="1"/>
  <c r="S165" i="1"/>
  <c r="S167" i="1"/>
  <c r="S445" i="1"/>
  <c r="S157" i="1"/>
  <c r="S441" i="1"/>
  <c r="S491" i="1"/>
  <c r="S449" i="1" l="1"/>
  <c r="S48" i="1"/>
  <c r="AL157" i="1" l="1"/>
  <c r="AL441" i="1"/>
</calcChain>
</file>

<file path=xl/sharedStrings.xml><?xml version="1.0" encoding="utf-8"?>
<sst xmlns="http://schemas.openxmlformats.org/spreadsheetml/2006/main" count="8739" uniqueCount="1026">
  <si>
    <t>Survey Year</t>
  </si>
  <si>
    <t>ID</t>
  </si>
  <si>
    <t>State</t>
  </si>
  <si>
    <t>Zip</t>
  </si>
  <si>
    <t>Region</t>
  </si>
  <si>
    <t>RegionLg</t>
  </si>
  <si>
    <t>LegalStat</t>
  </si>
  <si>
    <t>LegalStat_12_TEXT</t>
  </si>
  <si>
    <t>LegalStatCat</t>
  </si>
  <si>
    <t>Year</t>
  </si>
  <si>
    <t>YearsinOperation</t>
  </si>
  <si>
    <t>YearsinOp_Cat</t>
  </si>
  <si>
    <t>YearsinOp_Cat_2</t>
  </si>
  <si>
    <t>BusModel</t>
  </si>
  <si>
    <t>Revenue</t>
  </si>
  <si>
    <t>GrossSales</t>
  </si>
  <si>
    <t>Expenses</t>
  </si>
  <si>
    <t>OER</t>
  </si>
  <si>
    <t>ProdCategoryTot$</t>
  </si>
  <si>
    <t>ProdCategory$_FreshFV</t>
  </si>
  <si>
    <t>ProdCategory$_ProcessedFV</t>
  </si>
  <si>
    <t>ProdCategory$_Meat</t>
  </si>
  <si>
    <t>ProdCategory$_Fish</t>
  </si>
  <si>
    <t>ProdCategory$_Dairy</t>
  </si>
  <si>
    <t>ProdCategory$_Eggs</t>
  </si>
  <si>
    <t>ProdCategory$_Grains</t>
  </si>
  <si>
    <t>ProdCategory$_Baked</t>
  </si>
  <si>
    <t>ProdCategory$_Coffee</t>
  </si>
  <si>
    <t>ProdCategory$_ValueAdd</t>
  </si>
  <si>
    <t>ProdCategory$_Alcohol</t>
  </si>
  <si>
    <t>ProdCategory$_NonFood</t>
  </si>
  <si>
    <t>ProdCategory$_Other1</t>
  </si>
  <si>
    <t>ProdCategory$_Other1_TEXT</t>
  </si>
  <si>
    <t>ProdCategory$_Other2</t>
  </si>
  <si>
    <t>ProdCategory$_Other2_TEXT</t>
  </si>
  <si>
    <t>ProdCategory$_Other3</t>
  </si>
  <si>
    <t>ProdCategory$_Other3_TEXT</t>
  </si>
  <si>
    <t>ProdCategory%Total</t>
  </si>
  <si>
    <t>ProdCategory%_FreshFV</t>
  </si>
  <si>
    <t>ProdCategory%_ProcessedFV</t>
  </si>
  <si>
    <t>ProdCategory%_Meat</t>
  </si>
  <si>
    <t>ProdCategory%_Fish</t>
  </si>
  <si>
    <t>ProdCategory%_Dairy</t>
  </si>
  <si>
    <t>ProdCategory%_Eggs</t>
  </si>
  <si>
    <t>ProdCategory%_Grains</t>
  </si>
  <si>
    <t>ProdCategory%_Baked</t>
  </si>
  <si>
    <t>ProdCategory%_Coffee</t>
  </si>
  <si>
    <t>ProdCategory%_ValueAdd</t>
  </si>
  <si>
    <t>ProdCategory%_Alcohol</t>
  </si>
  <si>
    <t>ProdCategory%_NonFood</t>
  </si>
  <si>
    <t>ProdCategory%_Other1</t>
  </si>
  <si>
    <t>ProdCategory%_Other1_TEXT</t>
  </si>
  <si>
    <t>ProdCategory%_Other2</t>
  </si>
  <si>
    <t>ProdCategory%_Other2_TEXT</t>
  </si>
  <si>
    <t>ProdCategory%_Other3</t>
  </si>
  <si>
    <t>ProdCategory%_Other3_TEXT</t>
  </si>
  <si>
    <t>ProdCategoryMeat+Fish</t>
  </si>
  <si>
    <t>ProdCategoryOtherCombined</t>
  </si>
  <si>
    <t>CustType$Total</t>
  </si>
  <si>
    <t>CustomerType$_Direct</t>
  </si>
  <si>
    <t>CustomerType$_LgRetail</t>
  </si>
  <si>
    <t>CustomerType$_SmRetail</t>
  </si>
  <si>
    <t>CustomerType$_Restaurants</t>
  </si>
  <si>
    <t>CustomerType$_Distributors</t>
  </si>
  <si>
    <t>CustomerType$_Hubs</t>
  </si>
  <si>
    <t>CustomerType$_Processors</t>
  </si>
  <si>
    <t>CustomerType$_ECE</t>
  </si>
  <si>
    <t>CustomerType$_K12</t>
  </si>
  <si>
    <t>CustomerType$_College</t>
  </si>
  <si>
    <t>CustomerType$_Hospitals</t>
  </si>
  <si>
    <t>CustomerType$_AdultCare</t>
  </si>
  <si>
    <t>CustomerType$_Pantries</t>
  </si>
  <si>
    <t>CustomerType$_Other1</t>
  </si>
  <si>
    <t>CustomerType$_Other1_TEXT</t>
  </si>
  <si>
    <t>CustomerType$_Other2</t>
  </si>
  <si>
    <t>CustomerType$_Other2_TEXT</t>
  </si>
  <si>
    <t>UseCust%</t>
  </si>
  <si>
    <t>Customer%Total</t>
  </si>
  <si>
    <t>CustomerType%_Direct</t>
  </si>
  <si>
    <t>CustomerType%_LgRetail</t>
  </si>
  <si>
    <t>CustomerType%_SmRetail</t>
  </si>
  <si>
    <t>CustomerType%_Restaurants</t>
  </si>
  <si>
    <t>CustomerType%_Distributors</t>
  </si>
  <si>
    <t>CustomerType%_Hubs</t>
  </si>
  <si>
    <t>CustomerType%_Processors</t>
  </si>
  <si>
    <t>CustomerType%_ECE</t>
  </si>
  <si>
    <t>CustomerType%_K12</t>
  </si>
  <si>
    <t>CustomerType%_College</t>
  </si>
  <si>
    <t>CustomerType%_Hospitals</t>
  </si>
  <si>
    <t>CustomerType%_AdultCare</t>
  </si>
  <si>
    <t>CustomerType%_Pantries</t>
  </si>
  <si>
    <t>CustomerType%_Other1</t>
  </si>
  <si>
    <t>CustomerType%_Other1_TEXT</t>
  </si>
  <si>
    <t>CustomerType%_Other2</t>
  </si>
  <si>
    <t>CustomerType#_Other2_TEXT</t>
  </si>
  <si>
    <t>CustType%_RetailTotal</t>
  </si>
  <si>
    <t>CustType%_DistTotal</t>
  </si>
  <si>
    <t>CustType%_InstTotal</t>
  </si>
  <si>
    <t>CustType%_OtherTotal</t>
  </si>
  <si>
    <t>SNAP</t>
  </si>
  <si>
    <t>SNAPAmt</t>
  </si>
  <si>
    <t>GrantDependence</t>
  </si>
  <si>
    <t>Nashville Grown</t>
  </si>
  <si>
    <t>TN</t>
  </si>
  <si>
    <t>East South Central</t>
  </si>
  <si>
    <t>South</t>
  </si>
  <si>
    <t>Nonprofit</t>
  </si>
  <si>
    <t xml:space="preserve"> </t>
  </si>
  <si>
    <t>0 - 2 years</t>
  </si>
  <si>
    <t>Yes</t>
  </si>
  <si>
    <t>Not at all dependent</t>
  </si>
  <si>
    <t>21 Acres Food Hub</t>
  </si>
  <si>
    <t>WA</t>
  </si>
  <si>
    <t>Pacific</t>
  </si>
  <si>
    <t>West</t>
  </si>
  <si>
    <t>Low-income Senior Congregate Meal Programs</t>
  </si>
  <si>
    <t>Highly dependent</t>
  </si>
  <si>
    <t>Farmhand Foods</t>
  </si>
  <si>
    <t>NC</t>
  </si>
  <si>
    <t>South Atlantic</t>
  </si>
  <si>
    <t>LLC</t>
  </si>
  <si>
    <t>For-profit</t>
  </si>
  <si>
    <t>3 - 5 years</t>
  </si>
  <si>
    <t>Promotional T-Shirts (micaela moved to non-food</t>
  </si>
  <si>
    <t>Food Truck Sales</t>
  </si>
  <si>
    <t>Specialty Retailers (19615) (moved to SmRetail)</t>
  </si>
  <si>
    <t>Somewhat dependent</t>
  </si>
  <si>
    <t>Cherry Capital Foods</t>
  </si>
  <si>
    <t>MI</t>
  </si>
  <si>
    <t>East North Central</t>
  </si>
  <si>
    <t>Midwest</t>
  </si>
  <si>
    <t>6 - 10 years</t>
  </si>
  <si>
    <t>Misc</t>
  </si>
  <si>
    <t>Resorts/Casinos (micaela moved to resturant)</t>
  </si>
  <si>
    <t>Headwater Foods</t>
  </si>
  <si>
    <t>NY</t>
  </si>
  <si>
    <t>Middle Atlantic</t>
  </si>
  <si>
    <t>Northeast</t>
  </si>
  <si>
    <t>S Corp</t>
  </si>
  <si>
    <t>North Country Farmers co-op</t>
  </si>
  <si>
    <t>NH</t>
  </si>
  <si>
    <t>New England</t>
  </si>
  <si>
    <t>Producer Cooperative</t>
  </si>
  <si>
    <t>Cooperative</t>
  </si>
  <si>
    <t>Honey (micaela moved to other processed)</t>
  </si>
  <si>
    <t>Veritable Vegetable</t>
  </si>
  <si>
    <t>CA</t>
  </si>
  <si>
    <t>C Corp</t>
  </si>
  <si>
    <t>over 20 years</t>
  </si>
  <si>
    <t>11+ years</t>
  </si>
  <si>
    <t>Corporate Food Services</t>
  </si>
  <si>
    <t>GROWN Locally</t>
  </si>
  <si>
    <t>IA</t>
  </si>
  <si>
    <t>West North Central</t>
  </si>
  <si>
    <t>11 - 15 years</t>
  </si>
  <si>
    <t>Fruits &amp; Berries (Micaela Moved to produce)</t>
  </si>
  <si>
    <t>misc</t>
  </si>
  <si>
    <t>Nursing Homes, Individuals (2684 - moved to Direct to Consumer)</t>
  </si>
  <si>
    <t>Bible Camo</t>
  </si>
  <si>
    <t>Goodness Greeness</t>
  </si>
  <si>
    <t>IL</t>
  </si>
  <si>
    <t>Green BEAN Delivery</t>
  </si>
  <si>
    <t>IN</t>
  </si>
  <si>
    <t>ACEnet Food Ventures Center</t>
  </si>
  <si>
    <t>OH</t>
  </si>
  <si>
    <t>16 - 20 years</t>
  </si>
  <si>
    <t>Eastern Market</t>
  </si>
  <si>
    <t>Stall rental fees (we do not know vendor sales by category)</t>
  </si>
  <si>
    <t>Chesterhill Produce Auction, currently owned and operated by Rural Action</t>
  </si>
  <si>
    <t>Individuals for home use (micaela moved to retail)</t>
  </si>
  <si>
    <t>Wellness clubs/groups</t>
  </si>
  <si>
    <t>Fifth Season Cooperative</t>
  </si>
  <si>
    <t>WI</t>
  </si>
  <si>
    <t>Producer-Consumer Cooperative</t>
  </si>
  <si>
    <t>hybrid cooperative 6 member class</t>
  </si>
  <si>
    <t>Grasshoppers Distribution</t>
  </si>
  <si>
    <t>KY</t>
  </si>
  <si>
    <t>Grow Alabama</t>
  </si>
  <si>
    <t>AL</t>
  </si>
  <si>
    <t>Penn's Corner Farm Alliance</t>
  </si>
  <si>
    <t>PA</t>
  </si>
  <si>
    <t>Pasta (Mocaela moved to other processed)</t>
  </si>
  <si>
    <t>Corporate catering accounts (micael amoved to restaurant)</t>
  </si>
  <si>
    <t>Philly CowShare</t>
  </si>
  <si>
    <t>Greenmarket Co.</t>
  </si>
  <si>
    <t>Institutions: Senior Centers and Nutrition Assistaince</t>
  </si>
  <si>
    <t>GrowNYC Food Access Programs, Other Nonprofit Programs</t>
  </si>
  <si>
    <t>tuscarora organic growers cooperative</t>
  </si>
  <si>
    <t>Wholesale Greenmarket</t>
  </si>
  <si>
    <t>Common Market</t>
  </si>
  <si>
    <t>Eldercare</t>
  </si>
  <si>
    <t>Corporate Cafeterias (micaela moved to restaurant)</t>
  </si>
  <si>
    <t>Foodlink Food Hub</t>
  </si>
  <si>
    <t>Local X Change LLC</t>
  </si>
  <si>
    <t>boxes (Micaela moved to non-food)</t>
  </si>
  <si>
    <t>Corbin Hill Farm - Corbin Hill Food Project</t>
  </si>
  <si>
    <t>Moving from an LLC to non-profit within the next 30 days</t>
  </si>
  <si>
    <t>Farm Share (Micaela moved to CSA)</t>
  </si>
  <si>
    <t>Institutional</t>
  </si>
  <si>
    <t>Field GOods</t>
  </si>
  <si>
    <t>subscribers</t>
  </si>
  <si>
    <t>Meadville Market House</t>
  </si>
  <si>
    <t>Publicly-owned</t>
  </si>
  <si>
    <t>Western Montana Growers Cooperative</t>
  </si>
  <si>
    <t>MT</t>
  </si>
  <si>
    <t>Mountain</t>
  </si>
  <si>
    <t>CSA (micaela moved to produce)</t>
  </si>
  <si>
    <t>Freight (micaela deleted - looking for products only)</t>
  </si>
  <si>
    <t>Other</t>
  </si>
  <si>
    <t>Chow Locally</t>
  </si>
  <si>
    <t>AZ</t>
  </si>
  <si>
    <t>Market Day Foods</t>
  </si>
  <si>
    <t>Plants (Seedlings, etc) (micael moved to non-food)</t>
  </si>
  <si>
    <t>86 Old Las Vegas Hiway</t>
  </si>
  <si>
    <t>NM</t>
  </si>
  <si>
    <t>food bank</t>
  </si>
  <si>
    <t>Agri-Cultura Network</t>
  </si>
  <si>
    <t>Red Tomato</t>
  </si>
  <si>
    <t>MA</t>
  </si>
  <si>
    <t>Berkshire Organics</t>
  </si>
  <si>
    <t>LLC for Berkshire Organics and SEEDS program waiting on 501c3 approval</t>
  </si>
  <si>
    <t>Green Mountain Farm Direct</t>
  </si>
  <si>
    <t>VT</t>
  </si>
  <si>
    <t>apples (micaela moved to produce)</t>
  </si>
  <si>
    <t>honey/maple syrup (micaela moved to other processed)</t>
  </si>
  <si>
    <t>sorry, we dont track this info</t>
  </si>
  <si>
    <t>Western MA Food Processing Center</t>
  </si>
  <si>
    <t>Windham Farm and Food</t>
  </si>
  <si>
    <t>catch all</t>
  </si>
  <si>
    <t>elder care</t>
  </si>
  <si>
    <t>Black River Produce</t>
  </si>
  <si>
    <t>nursing homes</t>
  </si>
  <si>
    <t>Farm Fresh Rhode Island</t>
  </si>
  <si>
    <t>RI</t>
  </si>
  <si>
    <t>Intervale Food Hub</t>
  </si>
  <si>
    <t>Farm direct Coop</t>
  </si>
  <si>
    <t>not-for- profit corporation organized under cooperative bylaws in MA</t>
  </si>
  <si>
    <t>World PEAS</t>
  </si>
  <si>
    <t>Senior Farmers Market Nutrition Program</t>
  </si>
  <si>
    <t>Donations</t>
  </si>
  <si>
    <t>Joe's CSA</t>
  </si>
  <si>
    <t>Mass local food</t>
  </si>
  <si>
    <t>Food Works: Farm-to-Table</t>
  </si>
  <si>
    <t>Rutland Area Farm and Food Link</t>
  </si>
  <si>
    <t>worksites</t>
  </si>
  <si>
    <t>Mad River Food Hub L3C</t>
  </si>
  <si>
    <t>L3C</t>
  </si>
  <si>
    <t>Packaging (Micaela Moved to non-food)</t>
  </si>
  <si>
    <t>Santa Monica Farmers Market</t>
  </si>
  <si>
    <t>Municipality</t>
  </si>
  <si>
    <t>ABUNDANCIA</t>
  </si>
  <si>
    <t>Country Natural Beef</t>
  </si>
  <si>
    <t>OR</t>
  </si>
  <si>
    <t>Alba Organics</t>
  </si>
  <si>
    <t>Eat Oregon First</t>
  </si>
  <si>
    <t>honey (micaela moved to other processed)</t>
  </si>
  <si>
    <t>ACME Farms + Kitchen</t>
  </si>
  <si>
    <t>fresh pasta (micaela moved to other processed)</t>
  </si>
  <si>
    <t>Sonoma Organics</t>
  </si>
  <si>
    <t>Delivery charge</t>
  </si>
  <si>
    <t>Capay Valley Farm Shop</t>
  </si>
  <si>
    <t>The NW Regional Food Hub</t>
  </si>
  <si>
    <t>Prepared dinners (prepared by vendors in our kitchen using local products) (micaela moved to other processed)</t>
  </si>
  <si>
    <t>The Oregon City Farmers Market</t>
  </si>
  <si>
    <t>missing</t>
  </si>
  <si>
    <t>Hometown HArvest</t>
  </si>
  <si>
    <t>MD</t>
  </si>
  <si>
    <t>home delivery (moved to direct)</t>
  </si>
  <si>
    <t>The Produce Box</t>
  </si>
  <si>
    <t>Appalachian Harvest</t>
  </si>
  <si>
    <t>VA</t>
  </si>
  <si>
    <t>wood chips (micaela moved to non-food)</t>
  </si>
  <si>
    <t>trucking/hauling (micaela deleted)</t>
  </si>
  <si>
    <t>Fresh Link</t>
  </si>
  <si>
    <t>Blue Ridge Produce</t>
  </si>
  <si>
    <t>Food Service Companies (micaela moved to restaurant)</t>
  </si>
  <si>
    <t>GrowFood Carolina</t>
  </si>
  <si>
    <t>SC</t>
  </si>
  <si>
    <t>Sun Coast Food Alliance</t>
  </si>
  <si>
    <t>FL</t>
  </si>
  <si>
    <t>Retirement Communities</t>
  </si>
  <si>
    <t>Off The Vine Market, Inc.</t>
  </si>
  <si>
    <t>Monroe Farm Market Cooperative</t>
  </si>
  <si>
    <t>WV</t>
  </si>
  <si>
    <t>Coastal Farms</t>
  </si>
  <si>
    <t>prepared foods (micaela moved to other processed)</t>
  </si>
  <si>
    <t>Valley Homegrown Foods</t>
  </si>
  <si>
    <t>the organization was originally founded as a 501c3 it is currently terminating that model and the farmers the 501c3 have worked with are creating an LLC or s-corp.</t>
  </si>
  <si>
    <t>adult care facilities</t>
  </si>
  <si>
    <t>summer camps</t>
  </si>
  <si>
    <t>Feast Down East southeastern North Carolina Food Systems Program</t>
  </si>
  <si>
    <t>Farmer Foodshare</t>
  </si>
  <si>
    <t>Camps/Churches</t>
  </si>
  <si>
    <t>Food Pantries</t>
  </si>
  <si>
    <t>North Carolina State Farmers Market</t>
  </si>
  <si>
    <t>Co-op Partners Warehouse</t>
  </si>
  <si>
    <t>MN</t>
  </si>
  <si>
    <t>Consumer Cooperative</t>
  </si>
  <si>
    <t>the webb city farmers marekt</t>
  </si>
  <si>
    <t>MO</t>
  </si>
  <si>
    <t>Farm To Family Foods</t>
  </si>
  <si>
    <t>Iowa Food Cooperative</t>
  </si>
  <si>
    <t>Big River Farms - Minnesota Food Association</t>
  </si>
  <si>
    <t>Iowa Valley Food Co-op</t>
  </si>
  <si>
    <t>consumers (micaela moved to retail)</t>
  </si>
  <si>
    <t>The Kansas City Beans&amp;Greens Mobile Market</t>
  </si>
  <si>
    <t>Hollygrove Market &amp; Farm</t>
  </si>
  <si>
    <t>LA</t>
  </si>
  <si>
    <t>West South Central</t>
  </si>
  <si>
    <t>Farm2Work, LLC</t>
  </si>
  <si>
    <t>AR</t>
  </si>
  <si>
    <t>Individual customers shop online and we deliver to their office. (micael moved to on-line)</t>
  </si>
  <si>
    <t>Idaho's Bounty Co-op</t>
  </si>
  <si>
    <t>delivery services (micaela deleted)</t>
  </si>
  <si>
    <t>shipping fees</t>
  </si>
  <si>
    <t>Mandela Marketplace</t>
  </si>
  <si>
    <t>Prepared Foods (micaela moved to other processed)</t>
  </si>
  <si>
    <t>Catering (micaela deleted)</t>
  </si>
  <si>
    <t>Grow Portland Growers Alliance</t>
  </si>
  <si>
    <t>Regional Access, Inc.</t>
  </si>
  <si>
    <t>Misc.</t>
  </si>
  <si>
    <t>walk in customers (micaela moved to retail)</t>
  </si>
  <si>
    <t>No</t>
  </si>
  <si>
    <t>U.P. Food Exchange</t>
  </si>
  <si>
    <t>No formal legal structure</t>
  </si>
  <si>
    <t>Red Meat Market</t>
  </si>
  <si>
    <t>Shagbark Seed &amp; Mill</t>
  </si>
  <si>
    <t>Door to Door Organics</t>
  </si>
  <si>
    <t>West Michigan Cooperative</t>
  </si>
  <si>
    <t>Greensgrow Farm</t>
  </si>
  <si>
    <t>Foodlink Food Hub (working name; may change)</t>
  </si>
  <si>
    <t>Hudson Valley Hub</t>
  </si>
  <si>
    <t>Rochester Public Market</t>
  </si>
  <si>
    <t>High Plains Food Coop</t>
  </si>
  <si>
    <t>CO</t>
  </si>
  <si>
    <t>LoCo Food Distribution</t>
  </si>
  <si>
    <t>Santa Fe Farmers' Market Institute</t>
  </si>
  <si>
    <t>Institute is nonprofit, fnded 2002, the Santa Fe Farmers' Mkt is not, founded 1970.  2 separate orgs.</t>
  </si>
  <si>
    <t>CT Farm Fresh Express LLC</t>
  </si>
  <si>
    <t>CT</t>
  </si>
  <si>
    <t>Local Food Hub</t>
  </si>
  <si>
    <t>Fall Line Farms</t>
  </si>
  <si>
    <t>Rowland Family Farms, LLC - www.golocalncfarms.com</t>
  </si>
  <si>
    <t>The Turnip Truck, LLC</t>
  </si>
  <si>
    <t>GA</t>
  </si>
  <si>
    <t>Eastern Carolina Organics</t>
  </si>
  <si>
    <t>Relay Foods</t>
  </si>
  <si>
    <t>B Corp</t>
  </si>
  <si>
    <t>Red Hills Online Market</t>
  </si>
  <si>
    <t>in the process of 501c3 status (just applied)</t>
  </si>
  <si>
    <t>Heart of America Food Hub</t>
  </si>
  <si>
    <t>Oklahoma Food Cooperative</t>
  </si>
  <si>
    <t>OK</t>
  </si>
  <si>
    <t>Little Rock Local Food Club</t>
  </si>
  <si>
    <t>Earth to Urban Local Food Hub</t>
  </si>
  <si>
    <t>R_9GON3zzIRXj0HiZ</t>
  </si>
  <si>
    <t>Primarily wholesale</t>
  </si>
  <si>
    <t>ND</t>
  </si>
  <si>
    <t>Non-profits</t>
  </si>
  <si>
    <t>R_4JB7hHVuJ8l6MKh</t>
  </si>
  <si>
    <t>Hybrid</t>
  </si>
  <si>
    <t>R_9yKwlXB0o27mI8R</t>
  </si>
  <si>
    <t>Resorts and Casinos</t>
  </si>
  <si>
    <t>Camps + 501©3</t>
  </si>
  <si>
    <t>R_d4iCRlVHntJAJhP</t>
  </si>
  <si>
    <t>R_0Ne5zAl11gy2Hk1</t>
  </si>
  <si>
    <t>R_1IaxoGmmggXAT6F</t>
  </si>
  <si>
    <t>soap, cosmetic items</t>
  </si>
  <si>
    <t>R_b2i6unxM7tTy537</t>
  </si>
  <si>
    <t>juice, kombucha</t>
  </si>
  <si>
    <t>R_2fUvPLPIgtsOCBT</t>
  </si>
  <si>
    <t>R_dcGs6dnLs1SUz7n</t>
  </si>
  <si>
    <t>R_6tlOq1X11srUgg5</t>
  </si>
  <si>
    <t>worker cooperative</t>
  </si>
  <si>
    <t>R_8ws9NFGVZrBlacZ</t>
  </si>
  <si>
    <t>Wellness groups</t>
  </si>
  <si>
    <t>individual consumers</t>
  </si>
  <si>
    <t>R_2t9Mz4IvXt1krAx</t>
  </si>
  <si>
    <t>R_8d07pWtpGBu1MCF</t>
  </si>
  <si>
    <t>R_3O70VX0IWmHBDed</t>
  </si>
  <si>
    <t>R_bIUbGV7joiietNj</t>
  </si>
  <si>
    <t>Primarily direct to consumer</t>
  </si>
  <si>
    <t>R_3f9ASF5wVK3dq2F</t>
  </si>
  <si>
    <t>R_29QAA1csmNupgnb</t>
  </si>
  <si>
    <t>spices, herbs, apothecary</t>
  </si>
  <si>
    <t>R_8BmA1xKlLQX2Ptz</t>
  </si>
  <si>
    <t>R_0D6v9pQ8aqqNC9T</t>
  </si>
  <si>
    <t>MS</t>
  </si>
  <si>
    <t>fundraisers</t>
  </si>
  <si>
    <t>R_eXVIiPjJWPcFQuF</t>
  </si>
  <si>
    <t>Non-Profit LLC</t>
  </si>
  <si>
    <t>Institutional Cafeterias</t>
  </si>
  <si>
    <t>R_3ffU8O34KYcdD9N</t>
  </si>
  <si>
    <t>R_2mgkZdIzkodtT4p</t>
  </si>
  <si>
    <t>floral</t>
  </si>
  <si>
    <t>R_1zYV7rg8MFt9Idn</t>
  </si>
  <si>
    <t>R_9YqthScPBVqt5kh</t>
  </si>
  <si>
    <t>R_9yN8k7Vnnr9oe5T</t>
  </si>
  <si>
    <t>R_3V3fLlhisfZnDet</t>
  </si>
  <si>
    <t>retail markup</t>
  </si>
  <si>
    <t>packing supplies</t>
  </si>
  <si>
    <t>Food Hubs</t>
  </si>
  <si>
    <t>Farms</t>
  </si>
  <si>
    <t>R_eFDSpBtxgfSSV4F</t>
  </si>
  <si>
    <t>R_9BGIOdE1FDhrlop</t>
  </si>
  <si>
    <t>Emergency Food Providers</t>
  </si>
  <si>
    <t>R_b75zvAyMWss7wCp</t>
  </si>
  <si>
    <t>R_efCHxakZfeP59zL</t>
  </si>
  <si>
    <t>Farm Share is our CSA</t>
  </si>
  <si>
    <t>Youth Market</t>
  </si>
  <si>
    <t>R_9BqDrwwPJ1y5MoJ</t>
  </si>
  <si>
    <t>Artisan Crafts</t>
  </si>
  <si>
    <t>R_d0F8Oe1TPaa6QNT</t>
  </si>
  <si>
    <t>R_e9czLyBNOiRYqYR</t>
  </si>
  <si>
    <t>R_cO0uHps8pdWKadT</t>
  </si>
  <si>
    <t>R_1TCylt9ewdYLU7r</t>
  </si>
  <si>
    <t>R_3DAFeL0s6DMzMBn</t>
  </si>
  <si>
    <t>R_9GiSVqiECOh36ND</t>
  </si>
  <si>
    <t>Plants/trees</t>
  </si>
  <si>
    <t>R_0qUFutvej8cEcbX</t>
  </si>
  <si>
    <t>R_9Ff6SOGlB8m3iRL</t>
  </si>
  <si>
    <t>Membership Fees</t>
  </si>
  <si>
    <t>Mark-up</t>
  </si>
  <si>
    <t>R_8qCLzMTms2c4ebj</t>
  </si>
  <si>
    <t>R_0NvxE4qqZMwTyu1</t>
  </si>
  <si>
    <t>Non-profit, 501(c)(5) farmers cooperative</t>
  </si>
  <si>
    <t>R_2dmuOLcdHsGq5EZ</t>
  </si>
  <si>
    <t>health and beauty products</t>
  </si>
  <si>
    <t>R_wZESjgjHuB5AGcx</t>
  </si>
  <si>
    <t>WY</t>
  </si>
  <si>
    <t>direct to consumer</t>
  </si>
  <si>
    <t>R_ahjPnrjy68zi193</t>
  </si>
  <si>
    <t>R_d4pPRmYg10ug0Ml</t>
  </si>
  <si>
    <t>wreaths</t>
  </si>
  <si>
    <t>body care</t>
  </si>
  <si>
    <t>candles</t>
  </si>
  <si>
    <t>R_1ePIR0W5gjoBVLh</t>
  </si>
  <si>
    <t>Beverages</t>
  </si>
  <si>
    <t>Private Schools (moved to K12)</t>
  </si>
  <si>
    <t>Individuals (moved to direct)</t>
  </si>
  <si>
    <t>R_87GNd5iTjEnTS6h</t>
  </si>
  <si>
    <t>flowers</t>
  </si>
  <si>
    <t>R_9EokRz3nwSplFcx</t>
  </si>
  <si>
    <t>trucking</t>
  </si>
  <si>
    <t>R_3Pk0bQ0mCDCdM57</t>
  </si>
  <si>
    <t>Branded Packaging</t>
  </si>
  <si>
    <t>R_9EnMjE3z6yg3Mgd</t>
  </si>
  <si>
    <t>R_9XkfluanxrQNng1</t>
  </si>
  <si>
    <t>R_3r3vH2cVDEkeoER</t>
  </si>
  <si>
    <t>R_eXsxcW36xnlR4C9</t>
  </si>
  <si>
    <t>R_9siMrBgXmWDpzi5</t>
  </si>
  <si>
    <t>Corrections</t>
  </si>
  <si>
    <t>R_5jLmjmX2dsrgcG9</t>
  </si>
  <si>
    <t>SNAP CSA (MOVED TO csa)</t>
  </si>
  <si>
    <t>R_6RUeEdX5BnXw2vX</t>
  </si>
  <si>
    <t>R_4JwuUPR3TImGuJD</t>
  </si>
  <si>
    <t>ME</t>
  </si>
  <si>
    <t>R_8IbGFFR9Vt6oful</t>
  </si>
  <si>
    <t>Fruit</t>
  </si>
  <si>
    <t>Candy</t>
  </si>
  <si>
    <t>MEMBER FO COOP (MOVED TO COOP_</t>
  </si>
  <si>
    <t>R_4MIEauzWGWzk0XX</t>
  </si>
  <si>
    <t>EBT/SNAP</t>
  </si>
  <si>
    <t>R_2skBQwFfksqMs7j</t>
  </si>
  <si>
    <t>R_8IavcfLY99cVgsR</t>
  </si>
  <si>
    <t>R_4VMnCLHHXuZr0IR</t>
  </si>
  <si>
    <t>HI</t>
  </si>
  <si>
    <t>R_2soWB51vstQiURf</t>
  </si>
  <si>
    <t>R_BQBe4SFSsXXbw7n</t>
  </si>
  <si>
    <t>Municipal program</t>
  </si>
  <si>
    <t>Processed includes canned, dried, bread, grains, value added</t>
  </si>
  <si>
    <t>Meat, poultry, fish, eggs, dairy are in one category</t>
  </si>
  <si>
    <t>R_7PrT0SHL8h35Khn</t>
  </si>
  <si>
    <t>Prepared meals</t>
  </si>
  <si>
    <t>R_bg9K7poXkyCdEah</t>
  </si>
  <si>
    <t>R_23sLQPdgg9Qu6RT</t>
  </si>
  <si>
    <t>R_blQ4ufbr1HQGL5j</t>
  </si>
  <si>
    <t>R_e9yfiMyngXXzFJj</t>
  </si>
  <si>
    <t>Nuts</t>
  </si>
  <si>
    <t>R_3PkbCtjWYsJUBSt</t>
  </si>
  <si>
    <t>R_3rzeSRipPi7C1cF</t>
  </si>
  <si>
    <t>R_eeNPBLYuDxjQF6d</t>
  </si>
  <si>
    <t>R_3lnW3QWt7ILvz4p</t>
  </si>
  <si>
    <t>Community Produce Stands</t>
  </si>
  <si>
    <t>R_ac1FnZ8E2ykaLXv</t>
  </si>
  <si>
    <t>R_dnDAMdibPm07oYB</t>
  </si>
  <si>
    <t>Worker and Producer owned cooperative</t>
  </si>
  <si>
    <t>R_bjCVzs64QTmQ2mp</t>
  </si>
  <si>
    <t>R_83amNulHT8UVkgJ</t>
  </si>
  <si>
    <t>R_3TYaKBndqog93r7</t>
  </si>
  <si>
    <t>crates for farmers to use for produce</t>
  </si>
  <si>
    <t>crates for other farmers use</t>
  </si>
  <si>
    <t>R_0TfQArXIwLchjff</t>
  </si>
  <si>
    <t>DC</t>
  </si>
  <si>
    <t>Nonprofits</t>
  </si>
  <si>
    <t>R_5igmr4pgY2ILfp3</t>
  </si>
  <si>
    <t>R_5dlGaA9bAZ9Xzdb</t>
  </si>
  <si>
    <t>R_507MoQ90P77rtuh</t>
  </si>
  <si>
    <t>honey and honey products</t>
  </si>
  <si>
    <t>home delivery</t>
  </si>
  <si>
    <t>R_6GdvCrMpbM3fCw5</t>
  </si>
  <si>
    <t>R_4H4oquzjj8iDIXP</t>
  </si>
  <si>
    <t>R_0B1C9Wu0rTY3n5X</t>
  </si>
  <si>
    <t>521a ag marketing coop</t>
  </si>
  <si>
    <t>R_aYtIzbqqEhiyS6p</t>
  </si>
  <si>
    <t>R_cSepMffQb1yYOvH</t>
  </si>
  <si>
    <t>R_1ZgudVcc0tSu9md</t>
  </si>
  <si>
    <t>R_3wMZqLhC0VtPM69</t>
  </si>
  <si>
    <t>R_b2w4uZnQrOm1Z1T</t>
  </si>
  <si>
    <t>R_aVkscmCyjVVROVT</t>
  </si>
  <si>
    <t>R_b3qUPbCYMsItCqp</t>
  </si>
  <si>
    <t>Direct to consumer (15156) - moved to direct</t>
  </si>
  <si>
    <t>R_5aVbHVcx0GDgDTT</t>
  </si>
  <si>
    <t>Local honey</t>
  </si>
  <si>
    <t>R_0VA95bASrkQi9WR</t>
  </si>
  <si>
    <t>R_aeOF229orP1OcGp</t>
  </si>
  <si>
    <t>R_54Fcr9Qe4sJM4uN</t>
  </si>
  <si>
    <t>R_1RC379aHweg2bel</t>
  </si>
  <si>
    <t>NE</t>
  </si>
  <si>
    <t>Personal &amp; Household Care Products</t>
  </si>
  <si>
    <t>Farm Products (animal feed, etc)</t>
  </si>
  <si>
    <t>R_77poclN6frjJVSR</t>
  </si>
  <si>
    <t>R_3MaJOxjQpRQzBJh</t>
  </si>
  <si>
    <t>R_0UJD74uAdxdWqIB</t>
  </si>
  <si>
    <t>crafts</t>
  </si>
  <si>
    <t>R_3DToUUgFfR1MNXn</t>
  </si>
  <si>
    <t>R_eeZC0hgyTLbXiCx</t>
  </si>
  <si>
    <t>R_etVm06M6olzQXXL</t>
  </si>
  <si>
    <t>fruit</t>
  </si>
  <si>
    <t>Special Orders</t>
  </si>
  <si>
    <t>R_3TRYbGcycJRXPjn</t>
  </si>
  <si>
    <t>Farm Share (Includes a mix of produce, eggs, yogurt, coffee, and bread)</t>
  </si>
  <si>
    <t>Estimation difference</t>
  </si>
  <si>
    <t>Institutions and Workplace Cafeterias</t>
  </si>
  <si>
    <t>Community Partners + difference</t>
  </si>
  <si>
    <t>R_7OObHM60fQEyxcV</t>
  </si>
  <si>
    <t>Subsidized CSA (moved to CSA)</t>
  </si>
  <si>
    <t>R_ddwAtHwCknUnkgZ</t>
  </si>
  <si>
    <t>resolving missing percentage</t>
  </si>
  <si>
    <t>R_cvSlHAQjvJbes8l</t>
  </si>
  <si>
    <t>Delivery</t>
  </si>
  <si>
    <t>Delivery fees</t>
  </si>
  <si>
    <t>R_9zaRwbcPt8yFJt3</t>
  </si>
  <si>
    <t>R_3J1p5iQA3LqyNBH</t>
  </si>
  <si>
    <t>R_7WCnO7Fqq7IDwI5</t>
  </si>
  <si>
    <t>R_eQkYIgpM2Mt5XpP</t>
  </si>
  <si>
    <t>R_aXFhe5akYlzmJMx</t>
  </si>
  <si>
    <t>R_5yuXuAXtqArWqY5</t>
  </si>
  <si>
    <t>R_50fiWxnsw5mcye9</t>
  </si>
  <si>
    <t>R_1FSqJ8DMlKgfQPz</t>
  </si>
  <si>
    <t>Sole Proprietorship</t>
  </si>
  <si>
    <t>R_d4n6GX7mHDncSDr</t>
  </si>
  <si>
    <t>R_cBcEBMsPMlcbGmh</t>
  </si>
  <si>
    <t>R_bCJpD0Tj0uh26qN</t>
  </si>
  <si>
    <t>R_bDSqzNBaY4t8PD7</t>
  </si>
  <si>
    <t>R_25eTkXJMA06UKwZ</t>
  </si>
  <si>
    <t>R_2eR77r4FCRiypGl</t>
  </si>
  <si>
    <t>R_eIPdQ7uHuhpygrH</t>
  </si>
  <si>
    <t>R_db6msiYLcAVrhqd</t>
  </si>
  <si>
    <t>R_8ozXlvLrEX07pt3</t>
  </si>
  <si>
    <t>R_ctDx5KLVdy9KoXb</t>
  </si>
  <si>
    <t>R_3s7JrxfRcSLp5u3</t>
  </si>
  <si>
    <t>R_25Xd8SU587zspRH</t>
  </si>
  <si>
    <t>R_6ytrFIPhq2LQZKJ</t>
  </si>
  <si>
    <t>R_8iBja0GFQxn5Kgl</t>
  </si>
  <si>
    <t>R_85NYvubkvxF08kJ</t>
  </si>
  <si>
    <t>R_5aKixMgtfGvjDyB</t>
  </si>
  <si>
    <t>R_3rSK4B79kg2moND</t>
  </si>
  <si>
    <t>R_aWCSsYiLTtGPxpr</t>
  </si>
  <si>
    <t>R_37Xbbbh9GSECemV</t>
  </si>
  <si>
    <t>R_0xqDOWdCiswOSxf</t>
  </si>
  <si>
    <t>R_2nvJ2euRGm875E9</t>
  </si>
  <si>
    <t>R_26qu9Io5CKC7NSl</t>
  </si>
  <si>
    <t>R_cN256xqo7qwxxKR</t>
  </si>
  <si>
    <t>R_2f41u3cVvOVsRa0</t>
  </si>
  <si>
    <t>R_3rAHAnsYEK1GSTH</t>
  </si>
  <si>
    <t>R_3k420LYB8eUhkSV</t>
  </si>
  <si>
    <t>R_cOLGpON8Hv0cIBL</t>
  </si>
  <si>
    <t>State Government</t>
  </si>
  <si>
    <t>R_3xsUx2G8QRoN0VL</t>
  </si>
  <si>
    <t>R_cuPJUwM6CJ64gwR</t>
  </si>
  <si>
    <t>R_etID714Tnuo97uZ</t>
  </si>
  <si>
    <t>KS</t>
  </si>
  <si>
    <t>R_1C3l4yHnDFKHmno</t>
  </si>
  <si>
    <t>R_6FH2PSOQpoqglzD</t>
  </si>
  <si>
    <t>R_eDrodFSF2CAtpT7</t>
  </si>
  <si>
    <t>R_29WhAPNeFZgDQS9</t>
  </si>
  <si>
    <t>Hybrid customer/producer coop</t>
  </si>
  <si>
    <t>R_aYw4ZBQbgcXgZtH</t>
  </si>
  <si>
    <t>TX</t>
  </si>
  <si>
    <t>R_bwmR1L4zcJJfjIF</t>
  </si>
  <si>
    <t>R_2Eo9GQTUgTgCte7</t>
  </si>
  <si>
    <t>resolving missing percent</t>
  </si>
  <si>
    <t>R_3h3Yb9knFiTLw8B</t>
  </si>
  <si>
    <t>R_9AekWCsX4NR60fL</t>
  </si>
  <si>
    <t>Healthy Food Access Outlets</t>
  </si>
  <si>
    <t>R_1mWOF5OnDdfgLOp</t>
  </si>
  <si>
    <t>Meals (other processed)</t>
  </si>
  <si>
    <t>Shelters</t>
  </si>
  <si>
    <t>R_2cpV8LPk9gz0GMM</t>
  </si>
  <si>
    <t>CSA Shares- mixed product</t>
  </si>
  <si>
    <t>R_XNZF04wpxvnehln</t>
  </si>
  <si>
    <t>Community Organizations including Pre-K</t>
  </si>
  <si>
    <t>Adjustments</t>
  </si>
  <si>
    <t>R_6J52joJLlCaWmP3</t>
  </si>
  <si>
    <t>R_u2PkFBVHC2ZuTQZ</t>
  </si>
  <si>
    <t>R_1nSGwmYqHPDPeVl</t>
  </si>
  <si>
    <t>R_3s7fSOxhqVVPkz4</t>
  </si>
  <si>
    <t>R_czKsK5OLZAacYZr</t>
  </si>
  <si>
    <t>R_210Mc1oGbUCRqiE</t>
  </si>
  <si>
    <t>R_1CIWohjnuWUgis8</t>
  </si>
  <si>
    <t>R_3MnyCH36D3o2Sv8</t>
  </si>
  <si>
    <t>R_3hfnpwHDIhcBQYJ</t>
  </si>
  <si>
    <t>R_3fOS7YPiGLiLPIf</t>
  </si>
  <si>
    <t>R_2c8xTNNKd3I8rQ0</t>
  </si>
  <si>
    <t>R_7ah8D74wadhzfed</t>
  </si>
  <si>
    <t>Food Service Distributer</t>
  </si>
  <si>
    <t>R_2f6uaPOtbQEDYc8</t>
  </si>
  <si>
    <t>R_22twU1lZVbuPRWG</t>
  </si>
  <si>
    <t>R_VOkzj53NOdbOdrj</t>
  </si>
  <si>
    <t>R_1DuSLF3tnAQBk62</t>
  </si>
  <si>
    <t>R_OwoRcXd8iiNS2M9</t>
  </si>
  <si>
    <t>R_1pGt5micnlp6Aau</t>
  </si>
  <si>
    <t>Farm to Corner Store Produce (Majority Commodity) (34099-fresh produce)</t>
  </si>
  <si>
    <t>R_3k4y6WxPbmYbnYs</t>
  </si>
  <si>
    <t>R_3GwdKAVLgzLkpVc</t>
  </si>
  <si>
    <t>R_xnIEE5iJuKqacLL</t>
  </si>
  <si>
    <t>R_9TWW0oZ1k2qQFYp</t>
  </si>
  <si>
    <t>R_2qeK6EERUhnkJJC</t>
  </si>
  <si>
    <t>R_2WTCPOpM9nrLHW3</t>
  </si>
  <si>
    <t>R_3kzChsyRBKjY1Lp</t>
  </si>
  <si>
    <t>Boxed Meal Solution</t>
  </si>
  <si>
    <t>R_rjC5IOHc4xzbMk1</t>
  </si>
  <si>
    <t>R_2qCoWRcYiZ2CmTw</t>
  </si>
  <si>
    <t>R_1JEIpX4JNwFaeIg</t>
  </si>
  <si>
    <t>R_3ew6BHvHq4AtxBa</t>
  </si>
  <si>
    <t>R_2fdF77JaGMz65Ij</t>
  </si>
  <si>
    <t>R_1dBw8EzQCSmxIh2</t>
  </si>
  <si>
    <t>R_1IER1Iv2xk2EQEU</t>
  </si>
  <si>
    <t>National Parks</t>
  </si>
  <si>
    <t>R_voCrO4010kqdfMZ</t>
  </si>
  <si>
    <t>R_2SCrVI3c2vM6GtN</t>
  </si>
  <si>
    <t>R_1QymYowi2tRUi2U</t>
  </si>
  <si>
    <t>R_1DqaN7sNQ1mprBT</t>
  </si>
  <si>
    <t>R_1OC9FXli5LpOTz0</t>
  </si>
  <si>
    <t>R_20TcoJCUHoWvWVJ</t>
  </si>
  <si>
    <t>R_8AhONfTjXUpP4tT</t>
  </si>
  <si>
    <t>R_3en5cmypalkIAHO</t>
  </si>
  <si>
    <t>R_2s4rPRqgbOSQANO</t>
  </si>
  <si>
    <t>R_10N5vfi13uGRIgd</t>
  </si>
  <si>
    <t>R_1hybJlFj8brHK0f</t>
  </si>
  <si>
    <t>R_vIcU0kg9HP9a3cZ</t>
  </si>
  <si>
    <t>R_3MsC3jj7LuMZR6B</t>
  </si>
  <si>
    <t>R_1I44pXkpBXKcTii</t>
  </si>
  <si>
    <t>R_3J95QFJuZRdwWCy</t>
  </si>
  <si>
    <t>R_T0ekSBFCQYYYeA1</t>
  </si>
  <si>
    <t>R_1gOyltkLvPC6Thg</t>
  </si>
  <si>
    <t>R_21dOY3GTMJZcRk9</t>
  </si>
  <si>
    <t>R_1hSeAs6KQUKLfpd</t>
  </si>
  <si>
    <t>AK</t>
  </si>
  <si>
    <t>Oysters(1022-fish)</t>
  </si>
  <si>
    <t>Donations/memberships (2500-moved to other revenue-donations form individuals, adjusted total gross sales)</t>
  </si>
  <si>
    <t>Merchandise (adjusted totals down to equal sales)</t>
  </si>
  <si>
    <t>(jh-OFFSET FROM SERVICE CATEGORIZED AS SALES)</t>
  </si>
  <si>
    <t>R_3EBkFtAkZDR2SxE</t>
  </si>
  <si>
    <t>R_3oZ9J3EKcQ6RJOG</t>
  </si>
  <si>
    <t>R_1n9NSJiHa62w2oI</t>
  </si>
  <si>
    <t>R_1q3qVzMqo4T0JUf</t>
  </si>
  <si>
    <t>R_1jv5Ic7KzAWaMNh</t>
  </si>
  <si>
    <t>R_27IIEdWUqDryQjc</t>
  </si>
  <si>
    <t>R_9yqZjRLpr2OZqbX</t>
  </si>
  <si>
    <t>R_dd9fDAFANOrP2G5</t>
  </si>
  <si>
    <t>R_26bBfZbHYNqE4DX</t>
  </si>
  <si>
    <t>R_2dGTg2WVh3SFTI9</t>
  </si>
  <si>
    <t>fruit/vegitables (fresh produce)</t>
  </si>
  <si>
    <t>R_2YlhvpfmmHmxsEP</t>
  </si>
  <si>
    <t>R_30dFHJrtFYmq3LK</t>
  </si>
  <si>
    <t>(values don't add up)</t>
  </si>
  <si>
    <t>R_4PDNq60rEKQLwTH</t>
  </si>
  <si>
    <t>farm stands</t>
  </si>
  <si>
    <t>resorts/camps</t>
  </si>
  <si>
    <t>R_2Tv3HUprcc6YSsP</t>
  </si>
  <si>
    <t>R_2c7tXRJiTzOkRzK</t>
  </si>
  <si>
    <t>Food Box/Retail - Mixed Product Makeup</t>
  </si>
  <si>
    <t>Fundraiser - Mixed</t>
  </si>
  <si>
    <t>R_3MbrV8AWIeWRlMz</t>
  </si>
  <si>
    <t>R_1gbEdQyYPJLAOzW</t>
  </si>
  <si>
    <t>R_3FRwncfH4WcaFXF</t>
  </si>
  <si>
    <t>R_1DprcL5Ryn8ed84</t>
  </si>
  <si>
    <t>R_3hxBfQCB3JU2wep</t>
  </si>
  <si>
    <t>R_vOZxxWjDA7uwTgl</t>
  </si>
  <si>
    <t>R_7QHrQ1Ej8mh0fhD</t>
  </si>
  <si>
    <t>R_32Pb8R4jbqXNe5o</t>
  </si>
  <si>
    <t>R_2tE7oi33WTMWUje</t>
  </si>
  <si>
    <t>R_1eXLNnTj97hgk9Y</t>
  </si>
  <si>
    <t>R_2cCsPQTJhRNbRiT</t>
  </si>
  <si>
    <t>R_3pgU4MP961Cow8W</t>
  </si>
  <si>
    <t>R_ULncsrXDwtcuI81</t>
  </si>
  <si>
    <t>R_9LhOErmAvtw4KiZ</t>
  </si>
  <si>
    <t>R_1FmhOItVQEkzC7I</t>
  </si>
  <si>
    <t>Casinos</t>
  </si>
  <si>
    <t>R_byzd3JBK6U3Zz93</t>
  </si>
  <si>
    <t>discounts/allowances</t>
  </si>
  <si>
    <t>R_OiGlzj2SvoEV9UB</t>
  </si>
  <si>
    <t>corrections</t>
  </si>
  <si>
    <t>R_1Qo0KbzbkzOFErc</t>
  </si>
  <si>
    <t>Community Organizations</t>
  </si>
  <si>
    <t>Adjustment</t>
  </si>
  <si>
    <t>R_RakLprSMUDqthKh</t>
  </si>
  <si>
    <t>local wood products</t>
  </si>
  <si>
    <t>Buyers for donating</t>
  </si>
  <si>
    <t>Farm market re-sellers; Buying Clubs</t>
  </si>
  <si>
    <t>R_1Q5XmKhvZZ7Qyic</t>
  </si>
  <si>
    <t>Maple Syrup (other processed)</t>
  </si>
  <si>
    <t>Food Bank</t>
  </si>
  <si>
    <t>Winery (200-RESTAURANT)</t>
  </si>
  <si>
    <t>R_ThzN0p7aF0Ghxeh</t>
  </si>
  <si>
    <t>services (8286-moved to other revenue-other hub services, adjusted total gross sales</t>
  </si>
  <si>
    <t>z</t>
  </si>
  <si>
    <t>Farms/PARTNER FARMS(10000)</t>
  </si>
  <si>
    <t>R_8B9jApM6jZDs8nz</t>
  </si>
  <si>
    <t>Farm products (animal feed) (5650-non-food)</t>
  </si>
  <si>
    <t>Nuts (942-grain)</t>
  </si>
  <si>
    <t>pantry (917-other processed)</t>
  </si>
  <si>
    <t>R_1hRWGWqr2IJ6sh0</t>
  </si>
  <si>
    <t>21 + 20 resolving missing percent</t>
  </si>
  <si>
    <t>R_RwvB0r3hg62n10B</t>
  </si>
  <si>
    <t>R_1GvpWYVh78251C0</t>
  </si>
  <si>
    <t>R_242RQwu34YdzY4L</t>
  </si>
  <si>
    <t>R_3NX3E2d5TA68GAA</t>
  </si>
  <si>
    <t>R_3ltdC9gy948IOEF</t>
  </si>
  <si>
    <t>R_CgiBdsU7UUEAA3D</t>
  </si>
  <si>
    <t>R_1jTgpLteWbMcmYP</t>
  </si>
  <si>
    <t>R_3iVCRebhEuVSAZQ</t>
  </si>
  <si>
    <t>honey (35790- other processed)</t>
  </si>
  <si>
    <t>misc other</t>
  </si>
  <si>
    <t>bottle returns</t>
  </si>
  <si>
    <t>R_2wymJfdPl1gAvYq</t>
  </si>
  <si>
    <t>R_1g28qf8i1WHEa2D</t>
  </si>
  <si>
    <t>R_TqqDtqePWKyFpIJ</t>
  </si>
  <si>
    <t>R_3JrXJqeCR5PmNln</t>
  </si>
  <si>
    <t>R_2TLYbftoLBo1ODe</t>
  </si>
  <si>
    <t>R_3g5zTh8JwrVQqeJ</t>
  </si>
  <si>
    <t>R_1dv5nLKLd2DBGhN</t>
  </si>
  <si>
    <t>R_1LoJRWnmmoqx5n5</t>
  </si>
  <si>
    <t>R_pSIXZItFhUdOnF7</t>
  </si>
  <si>
    <t>R_stKLTiWiQhkm5QR</t>
  </si>
  <si>
    <t>R_2YM2okSQfcqM0cI</t>
  </si>
  <si>
    <t>R_2EhsgoDCbKVRxqQ</t>
  </si>
  <si>
    <t>R_3howgbNXZxxudc0</t>
  </si>
  <si>
    <t>R_C1DIMk5ersvGVax</t>
  </si>
  <si>
    <t>Milk, Dairy, Eggs</t>
  </si>
  <si>
    <t>Nuts (1662-grain)</t>
  </si>
  <si>
    <t>R_UxnYG8mmqbJ48ut</t>
  </si>
  <si>
    <t>R_1plr9TW2MXjNtZb</t>
  </si>
  <si>
    <t>R_5gM9sgV4NXbZolP</t>
  </si>
  <si>
    <t>R_3KGFdaHqfvlmDdO</t>
  </si>
  <si>
    <t>R_3HtVkAsdgzZPcjN</t>
  </si>
  <si>
    <t>R_1ImjU7u8tIs2OGW</t>
  </si>
  <si>
    <t>R_1FsQxP4XcWWWSlM</t>
  </si>
  <si>
    <t>R_8qOWWhDmGktlG6d</t>
  </si>
  <si>
    <t>R_1qdZCL4G9wU4G1f</t>
  </si>
  <si>
    <t>R_9Wxc88DJuVBuOqN</t>
  </si>
  <si>
    <t>R_33a4qikHhjCEdQE</t>
  </si>
  <si>
    <t>R_51HEq8wohVLbN7z</t>
  </si>
  <si>
    <t>R_1E59GPHh3XcueyU</t>
  </si>
  <si>
    <t>R_2fd5ULwzc8bFgVb</t>
  </si>
  <si>
    <t>R_1hRbbHSEhdUR6D3</t>
  </si>
  <si>
    <t>R_25HlXmDH0bAnWgG</t>
  </si>
  <si>
    <t>Members</t>
  </si>
  <si>
    <t>Buying clubs/CSAs</t>
  </si>
  <si>
    <t>Buying clubs/CSA</t>
  </si>
  <si>
    <t>Members (1) + 25 resolving missing percent</t>
  </si>
  <si>
    <t>R_3e8nP8I2pcB0222</t>
  </si>
  <si>
    <t>NJ</t>
  </si>
  <si>
    <t>Box Delivery</t>
  </si>
  <si>
    <t>Caterer, Misc</t>
  </si>
  <si>
    <t>R_VPwueCbHdvMqDnz</t>
  </si>
  <si>
    <t>R_vAZabVL2z9krjBn</t>
  </si>
  <si>
    <t>Corporate kitchens</t>
  </si>
  <si>
    <t>Misc individuals, Office snack provider</t>
  </si>
  <si>
    <t>R_OqkkaBbcGU2iDrH</t>
  </si>
  <si>
    <t>R_3iD7C3I1C3IKdzx</t>
  </si>
  <si>
    <t>Frozen/Fresh Pasta</t>
  </si>
  <si>
    <t>R_1KvX6G3SExPUT6D</t>
  </si>
  <si>
    <t>R_2wgJcFspDE8EvWP</t>
  </si>
  <si>
    <t>Emergency Food System - pantry food bank</t>
  </si>
  <si>
    <t>food bank/pantry</t>
  </si>
  <si>
    <t>R_28AEOhLl40dZlhv</t>
  </si>
  <si>
    <t xml:space="preserve">Governmental - Educational Institution </t>
  </si>
  <si>
    <t>Apple Cider</t>
  </si>
  <si>
    <t>Snacks</t>
  </si>
  <si>
    <t>Kraut/fermented vegetables</t>
  </si>
  <si>
    <t>Food Service (Corporate)</t>
  </si>
  <si>
    <t>Cafe/Coffee Shops/Other</t>
  </si>
  <si>
    <t>Prefer not to respond</t>
  </si>
  <si>
    <t>R_4In4bEhzEDP26mR</t>
  </si>
  <si>
    <t>wood products</t>
  </si>
  <si>
    <t>livestock</t>
  </si>
  <si>
    <t>R_1PXmtMbNEHB17VX</t>
  </si>
  <si>
    <t>R_1cYe3dqBfxSkvkj</t>
  </si>
  <si>
    <t>Non Profit Partner</t>
  </si>
  <si>
    <t>Research, Farmers reselling product</t>
  </si>
  <si>
    <t>non profit partners</t>
  </si>
  <si>
    <t>R_2XpWwfZgEhms8fF</t>
  </si>
  <si>
    <t>Maple Syrup</t>
  </si>
  <si>
    <t>R_24C5CWwnC85zFPC</t>
  </si>
  <si>
    <t>R_3nOYmngmjE1mVLz</t>
  </si>
  <si>
    <t>R_1pXxCSQIpbnJxik</t>
  </si>
  <si>
    <t>R_1liaOT13w5LWcoy</t>
  </si>
  <si>
    <t>Worm Castings</t>
  </si>
  <si>
    <t>R_1pmxFmdM97hVGhY</t>
  </si>
  <si>
    <t>youth enrichment programs</t>
  </si>
  <si>
    <t>R_3oT941Gf2JBh4qu</t>
  </si>
  <si>
    <t>R_2c5DRufq4OUQUbS</t>
  </si>
  <si>
    <t>R_SATQxuxe8JTYPUl</t>
  </si>
  <si>
    <t>Cheese</t>
  </si>
  <si>
    <t>Cider</t>
  </si>
  <si>
    <t>R_3CSZDorVmiXhS2R</t>
  </si>
  <si>
    <t>Community Orgs</t>
  </si>
  <si>
    <t>R_1DtAyPapa8uABRS</t>
  </si>
  <si>
    <t>R_2B3fB9qkKvRsGVJ</t>
  </si>
  <si>
    <t>bath &amp; body products</t>
  </si>
  <si>
    <t>apple cider &amp; other beverages</t>
  </si>
  <si>
    <t>seedlings, flowers</t>
  </si>
  <si>
    <t>R_2EAyljVlKLZm46R</t>
  </si>
  <si>
    <t>Grab &amp; go</t>
  </si>
  <si>
    <t>R_2uxQQG0UiHlXl8p</t>
  </si>
  <si>
    <t>Pasta</t>
  </si>
  <si>
    <t>Chocolate</t>
  </si>
  <si>
    <t>R_3nGjT3cSqm7Y9Ia</t>
  </si>
  <si>
    <t>R_OQpZcgoL6pCFH33</t>
  </si>
  <si>
    <t>Agricultural Marketing Cooperative</t>
  </si>
  <si>
    <t>R_tYt5MFAUyUXihLr</t>
  </si>
  <si>
    <t>FARM STAND</t>
  </si>
  <si>
    <t>R_239x57iGrheKiYx</t>
  </si>
  <si>
    <t>R_2ttxvZ3IjhE6Nie</t>
  </si>
  <si>
    <t>Worker Co-operative</t>
  </si>
  <si>
    <t>Produce &amp; Fruit, NOT LOCAL</t>
  </si>
  <si>
    <t>R_1ikuwmwk3222YDU</t>
  </si>
  <si>
    <t>misc small</t>
  </si>
  <si>
    <t>R_1js1r6RWEFvP7xT</t>
  </si>
  <si>
    <t>R_1KdODnmQZFbzm4a</t>
  </si>
  <si>
    <t>beverages</t>
  </si>
  <si>
    <t>Farmstands/ CSAs</t>
  </si>
  <si>
    <t>camps, Staff/ other/ corrections</t>
  </si>
  <si>
    <t>R_afmAfMvzWhv4T7z</t>
  </si>
  <si>
    <t>Senior Meal Site</t>
  </si>
  <si>
    <t>Corrections, Summer Camps</t>
  </si>
  <si>
    <t>Corrections + resolving missing percent</t>
  </si>
  <si>
    <t>R_3Oj2xqRyBL03cXy</t>
  </si>
  <si>
    <t>R_0OK5OOtlroBwPct</t>
  </si>
  <si>
    <t>R_1IFZCG5fYXwwTB3</t>
  </si>
  <si>
    <t>services - cooling</t>
  </si>
  <si>
    <t>R_2Vt32FTMwbEvJdk</t>
  </si>
  <si>
    <t>R_2uKxf4WnSQDmqAS</t>
  </si>
  <si>
    <t>R_svuP4ecQCL03TNv</t>
  </si>
  <si>
    <t>Beef Jerky</t>
  </si>
  <si>
    <t>R_1n0dfTri8YX5PYx</t>
  </si>
  <si>
    <t>Food access programs</t>
  </si>
  <si>
    <t>R_3gZytMgo0NLOPIE</t>
  </si>
  <si>
    <t>R_2CJvLKbuKqbybyw</t>
  </si>
  <si>
    <t>R_3KoxsmNxx6IXR13</t>
  </si>
  <si>
    <t>R_1q7JhBpCup7QeGm</t>
  </si>
  <si>
    <t>Fruits</t>
  </si>
  <si>
    <t>R_2wRksaIrci2mODM</t>
  </si>
  <si>
    <t>plants</t>
  </si>
  <si>
    <t>R_1JVj4YVmn1kKkvq</t>
  </si>
  <si>
    <t>C-Stores</t>
  </si>
  <si>
    <t>R_STayPRNiflxOazv</t>
  </si>
  <si>
    <t>LC</t>
  </si>
  <si>
    <t>R_1lyRcU0ZdRxlXVu</t>
  </si>
  <si>
    <t xml:space="preserve">Benefit Corporation (not the same thing as a B Corp - which implies the 3rd party certification via B-Lab or other, but not the legal structure of Benefit Corporation).  Often confused, but not the same thing.  https://benefitcorp.net/businesses/benefit-corporations-and-certified-b-corps   </t>
  </si>
  <si>
    <t>kombucha</t>
  </si>
  <si>
    <t>R_3ssu4dgaNgnTLOc</t>
  </si>
  <si>
    <t>Food Access Markets for Kids</t>
  </si>
  <si>
    <t>R_2CPNipyVbjmEcsh</t>
  </si>
  <si>
    <t>R_3Mn9MgFzlKMOSKC</t>
  </si>
  <si>
    <t>Camps</t>
  </si>
  <si>
    <t>R_1JRSVpllnsv6FLo</t>
  </si>
  <si>
    <t>R_1pL7Gf5eYfglxKD</t>
  </si>
  <si>
    <t>SD</t>
  </si>
  <si>
    <t>R_pGWG8OfagyAxLzP</t>
  </si>
  <si>
    <t>Country Clubs</t>
  </si>
  <si>
    <t>R_1N5qvomL9HfaWyr</t>
  </si>
  <si>
    <t>R_22mMv9ptUiHi2Gv</t>
  </si>
  <si>
    <t>R_3CVoZRuc5XpU9Rx</t>
  </si>
  <si>
    <t>Specialty stores</t>
  </si>
  <si>
    <t>R_3PFExcGFkwmaZI2</t>
  </si>
  <si>
    <t>R_2zNlKmQN2WhZMJR</t>
  </si>
  <si>
    <t>Franciscan Sisters Convent</t>
  </si>
  <si>
    <t>R_1rvrcc0xPSPhgJi</t>
  </si>
  <si>
    <t>R_2ozp6zvrgJaLoB3</t>
  </si>
  <si>
    <t>R_1r8rl53FqJbS8to</t>
  </si>
  <si>
    <t>R_3stvh9Ka002icyq</t>
  </si>
  <si>
    <t>R_bj6IYYfwxKbHw4h</t>
  </si>
  <si>
    <t>R_Zq1P6SltepdXJ3r</t>
  </si>
  <si>
    <t>R_23TDm1U1zcJZwWn</t>
  </si>
  <si>
    <t>Member fees</t>
  </si>
  <si>
    <t>R_1lxBt9JHeI99otl</t>
  </si>
  <si>
    <t>R_3eyNukNYEUI6aLS</t>
  </si>
  <si>
    <t>R_3nvAOmT5xgLmmKT</t>
  </si>
  <si>
    <t>R_1CHL8SU2x5X94mS</t>
  </si>
  <si>
    <t>R_24woYlgj07MorCT</t>
  </si>
  <si>
    <t>R_3P64kyU8C8kxHKe</t>
  </si>
  <si>
    <t>R_27IEq5jYJluMVu2</t>
  </si>
  <si>
    <t>R_3psvL9QA3U38lat</t>
  </si>
  <si>
    <t>R_tWZX4wtD8Yso6OJ</t>
  </si>
  <si>
    <t>R_2ysjuQpgLTXoEZu</t>
  </si>
  <si>
    <t>R_2y9PAyenmAkJR3v</t>
  </si>
  <si>
    <t>R_2YahLqQ78hT3XBk</t>
  </si>
  <si>
    <t>R_2ZKf4aOduh2AC1K</t>
  </si>
  <si>
    <t>R_C46nD6mQlwoI5wJ</t>
  </si>
  <si>
    <t>R_1onAfF9iNwVJC5S</t>
  </si>
  <si>
    <t>R_3iqg7WEJoDCChBV</t>
  </si>
  <si>
    <t xml:space="preserve">Not breaking this down, primarily produce but we deal in all categories </t>
  </si>
  <si>
    <t>R_DkPr9xSVkKHTf5T</t>
  </si>
  <si>
    <t>NV</t>
  </si>
  <si>
    <t>R_2rVkEvZmXiUSzfw</t>
  </si>
  <si>
    <t>R_3n6NPKRidUcCj4q</t>
  </si>
  <si>
    <t>not-for-profit in MA (no taxes) (cooperative) and C-Corp federally</t>
  </si>
  <si>
    <t>R_31aOKZ5hq2u31R6</t>
  </si>
  <si>
    <t>R_1j7ckQFPt2CdBTn</t>
  </si>
  <si>
    <t>R_1H1dou6jP3xmfa4</t>
  </si>
  <si>
    <t>R_5o2DQEB7iHdO1Hj</t>
  </si>
  <si>
    <t>R_3dXn1Z6daYkZMDg</t>
  </si>
  <si>
    <t>R_1MNfpHT4YiQXk2O</t>
  </si>
  <si>
    <t>R_3QEhAlaphyeRzzK</t>
  </si>
  <si>
    <t>R_UuMcLNYlM3DciRj</t>
  </si>
  <si>
    <t>R_29v0HVodIcPRJsG</t>
  </si>
  <si>
    <t>R_3HB8uFnX981vwVB</t>
  </si>
  <si>
    <t>-0-</t>
  </si>
  <si>
    <t>R_2bJpuVDvD4BTKLj</t>
  </si>
  <si>
    <t>R_2QR36pHxTCDlwCm</t>
  </si>
  <si>
    <t>R_2WUM6UZi6rprqNx</t>
  </si>
  <si>
    <t>R_31Qoskc79r8tKLB</t>
  </si>
  <si>
    <t>R_2eVWezcCUHGCV9W</t>
  </si>
  <si>
    <t>R_1MNeO9js8y762uJ</t>
  </si>
  <si>
    <t>R_1QnnxYL5LQJnHi8</t>
  </si>
  <si>
    <t>R_1OVSyYIwtrjsM05</t>
  </si>
  <si>
    <t>R_2tzBTE7LjFdlyN9</t>
  </si>
  <si>
    <t>R_1Lp1h1Z3fPkgi8t</t>
  </si>
  <si>
    <t>R_20TKccAnum67ZCu</t>
  </si>
  <si>
    <t>Currently affliated with the Univeristy of AR Cooperative Extension Service throught a 3 year USDA grant, will tranisition in to own entity if viable after end of grant cycle.</t>
  </si>
  <si>
    <t>excess</t>
  </si>
  <si>
    <t>Corporate Dining Halls</t>
  </si>
  <si>
    <t>Honey</t>
  </si>
  <si>
    <t>soaps, lotions</t>
  </si>
  <si>
    <t>Nutrition assistance programs</t>
  </si>
  <si>
    <t>CSA shares</t>
  </si>
  <si>
    <t>prepared dishes</t>
  </si>
  <si>
    <t>grant funded food boxes</t>
  </si>
  <si>
    <t>ON</t>
  </si>
  <si>
    <t>M6M2Y2</t>
  </si>
  <si>
    <t>Canada</t>
  </si>
  <si>
    <t>Dry Goods</t>
  </si>
  <si>
    <t>Prepared Meals</t>
  </si>
  <si>
    <t>Delivered direct to consumer, but purchased by organization</t>
  </si>
  <si>
    <t>Farm to School Fundraising</t>
  </si>
  <si>
    <t>plant starts</t>
  </si>
  <si>
    <t>merch</t>
  </si>
  <si>
    <t>services through grants</t>
  </si>
  <si>
    <t>Services</t>
  </si>
  <si>
    <t>Fiscally sponsored</t>
  </si>
  <si>
    <t>Non-profit</t>
  </si>
  <si>
    <t>Oils, Syrups</t>
  </si>
  <si>
    <t>Misc, Clothing</t>
  </si>
  <si>
    <t>Farm to Farm</t>
  </si>
  <si>
    <t>Buying clubs, etc</t>
  </si>
  <si>
    <t>Killington Ski Resort</t>
  </si>
  <si>
    <t>Gov't funded food assistance</t>
  </si>
  <si>
    <t>Donations for Food Security</t>
  </si>
  <si>
    <t>Gift Certificates</t>
  </si>
  <si>
    <t>Food Security Programs</t>
  </si>
  <si>
    <t>Low-income incentive</t>
  </si>
  <si>
    <t>Nonprofit organizations</t>
  </si>
  <si>
    <t>Flowers, starts, plants</t>
  </si>
  <si>
    <t>bed and breakies</t>
  </si>
  <si>
    <t>Project of the 501(c)(3) organization Hip Agriculutre</t>
  </si>
  <si>
    <t>Flowers</t>
  </si>
  <si>
    <t>Mushrooms</t>
  </si>
  <si>
    <t>Nuts and Seeds</t>
  </si>
  <si>
    <t>Uncategorized</t>
  </si>
  <si>
    <t>Tribal Entities</t>
  </si>
  <si>
    <t>Meals</t>
  </si>
  <si>
    <t>Other Non-profits</t>
  </si>
  <si>
    <t>garden transplants</t>
  </si>
  <si>
    <t>funding from agencies like Regional Councils of Gov't, senior centers, or nonprofits who contracted with us to provide food (fresh food boxes, meals, etc)</t>
  </si>
  <si>
    <t>Developing into a non-profit. Have been a sole proprietorship for the last 18 months</t>
  </si>
  <si>
    <t>Kitchen Rental</t>
  </si>
  <si>
    <t>Culinary Trainings</t>
  </si>
  <si>
    <t>Honey products</t>
  </si>
  <si>
    <t>Bath &amp; beauty</t>
  </si>
  <si>
    <t>Box Program</t>
  </si>
  <si>
    <t>food service hospitality</t>
  </si>
  <si>
    <t>Resource Centers</t>
  </si>
  <si>
    <t>multi-stakeholder cooperative</t>
  </si>
  <si>
    <t>grocery</t>
  </si>
  <si>
    <t>cafe</t>
  </si>
  <si>
    <t>Fresh Produce and Herbs</t>
  </si>
  <si>
    <t>Processed Produce and Herbs</t>
  </si>
  <si>
    <t>Meat, poultry and fish</t>
  </si>
  <si>
    <t>Milk and other dairy products</t>
  </si>
  <si>
    <t>Eggs</t>
  </si>
  <si>
    <t>Count of ID</t>
  </si>
  <si>
    <t>Row Labels</t>
  </si>
  <si>
    <t>Count of LegalStatCat</t>
  </si>
  <si>
    <t>Grand Total</t>
  </si>
  <si>
    <t>¢</t>
  </si>
  <si>
    <t>Count of BusModel</t>
  </si>
  <si>
    <t>Min of OER</t>
  </si>
  <si>
    <t>Average of OER</t>
  </si>
  <si>
    <t>Max of OER</t>
  </si>
  <si>
    <t>Profitability</t>
  </si>
  <si>
    <t>Column Labels</t>
  </si>
  <si>
    <t>Count of GrantDependence</t>
  </si>
  <si>
    <t>Count of YearsinOp_Cat</t>
  </si>
  <si>
    <t>(All)</t>
  </si>
  <si>
    <t>Direct to Consumer</t>
  </si>
  <si>
    <t>Restaurants &amp; Caterers</t>
  </si>
  <si>
    <t>Retailers</t>
  </si>
  <si>
    <t>Distributors &amp; Other Hubs</t>
  </si>
  <si>
    <t>Institutions</t>
  </si>
  <si>
    <t>Processors</t>
  </si>
  <si>
    <r>
      <t xml:space="preserve">N </t>
    </r>
    <r>
      <rPr>
        <b/>
        <sz val="12"/>
        <color theme="0"/>
        <rFont val="Calibri"/>
        <family val="2"/>
        <scheme val="minor"/>
      </rPr>
      <t>=</t>
    </r>
  </si>
  <si>
    <r>
      <t>N varies by graph</t>
    </r>
    <r>
      <rPr>
        <i/>
        <vertAlign val="superscript"/>
        <sz val="10"/>
        <color theme="0"/>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</si>
</sst>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sz val="8"/>
      <name val="Calibri"/>
      <family val="2"/>
      <scheme val="minor"/>
    </font>
    <font>
      <sz val="11"/>
      <color theme="1"/>
      <name val="Calibri"/>
      <family val="2"/>
    </font>
    <font>
      <b/>
      <sz val="12"/>
      <color theme="0"/>
      <name val="Nunito"/>
    </font>
    <font>
      <b/>
      <sz val="12"/>
      <color theme="0"/>
      <name val="Calibri"/>
      <family val="2"/>
      <scheme val="minor"/>
    </font>
    <font>
      <i/>
      <sz val="10"/>
      <color theme="0"/>
      <name val="Calibri"/>
      <family val="2"/>
      <scheme val="minor"/>
    </font>
    <font>
      <i/>
      <vertAlign val="superscript"/>
      <sz val="10"/>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09AB7"/>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34">
    <xf numFmtId="0" fontId="0" fillId="0" borderId="0" xfId="0"/>
    <xf numFmtId="0" fontId="18" fillId="0" borderId="0" xfId="0" applyFont="1" applyAlignment="1" applyProtection="1">
      <alignment horizontal="left"/>
      <protection locked="0"/>
    </xf>
    <xf numFmtId="0" fontId="19" fillId="0" borderId="0" xfId="0" applyFont="1" applyAlignment="1" applyProtection="1">
      <alignment horizontal="left"/>
      <protection locked="0"/>
    </xf>
    <xf numFmtId="164" fontId="0" fillId="0" borderId="0" xfId="42" applyNumberFormat="1" applyFont="1" applyFill="1"/>
    <xf numFmtId="2" fontId="0" fillId="0" borderId="0" xfId="0" applyNumberFormat="1"/>
    <xf numFmtId="164" fontId="0" fillId="0" borderId="0" xfId="0" applyNumberFormat="1"/>
    <xf numFmtId="165" fontId="0" fillId="0" borderId="0" xfId="0" applyNumberFormat="1"/>
    <xf numFmtId="0" fontId="0" fillId="0" borderId="0" xfId="0" applyAlignment="1">
      <alignment wrapText="1"/>
    </xf>
    <xf numFmtId="164" fontId="0" fillId="0" borderId="0" xfId="42" applyNumberFormat="1" applyFont="1" applyFill="1" applyAlignment="1">
      <alignment wrapText="1"/>
    </xf>
    <xf numFmtId="164" fontId="0" fillId="0" borderId="0" xfId="0" applyNumberFormat="1" applyAlignment="1">
      <alignment wrapText="1"/>
    </xf>
    <xf numFmtId="1" fontId="19" fillId="0" borderId="0" xfId="0" applyNumberFormat="1" applyFont="1" applyAlignment="1" applyProtection="1">
      <alignment horizontal="right"/>
      <protection locked="0"/>
    </xf>
    <xf numFmtId="1" fontId="0" fillId="0" borderId="0" xfId="0" applyNumberFormat="1" applyAlignment="1">
      <alignment wrapText="1"/>
    </xf>
    <xf numFmtId="1" fontId="0" fillId="0" borderId="0" xfId="0" applyNumberFormat="1"/>
    <xf numFmtId="1" fontId="18" fillId="0" borderId="0" xfId="0" applyNumberFormat="1" applyFont="1" applyAlignment="1" applyProtection="1">
      <alignment horizontal="left"/>
      <protection locked="0"/>
    </xf>
    <xf numFmtId="165" fontId="0" fillId="0" borderId="0" xfId="0" applyNumberFormat="1" applyAlignment="1">
      <alignment horizontal="right"/>
    </xf>
    <xf numFmtId="165" fontId="18" fillId="0" borderId="0" xfId="0" applyNumberFormat="1" applyFont="1" applyAlignment="1" applyProtection="1">
      <alignment horizontal="right"/>
      <protection locked="0"/>
    </xf>
    <xf numFmtId="0" fontId="0" fillId="0" borderId="0" xfId="0" applyAlignment="1">
      <alignment horizontal="right"/>
    </xf>
    <xf numFmtId="0" fontId="18" fillId="0" borderId="0" xfId="0" applyFont="1" applyAlignment="1" applyProtection="1">
      <alignment horizontal="right"/>
      <protection locked="0"/>
    </xf>
    <xf numFmtId="1" fontId="18" fillId="0" borderId="0" xfId="0" applyNumberFormat="1" applyFont="1" applyAlignment="1" applyProtection="1">
      <alignment horizontal="right"/>
      <protection locked="0"/>
    </xf>
    <xf numFmtId="1" fontId="0" fillId="0" borderId="0" xfId="0" applyNumberFormat="1" applyAlignment="1">
      <alignment horizontal="right"/>
    </xf>
    <xf numFmtId="0" fontId="0" fillId="33" borderId="0" xfId="0" applyFill="1"/>
    <xf numFmtId="0" fontId="21" fillId="0" borderId="0" xfId="0" applyFont="1"/>
    <xf numFmtId="0" fontId="0" fillId="0" borderId="0" xfId="0" pivotButton="1"/>
    <xf numFmtId="0" fontId="0" fillId="0" borderId="0" xfId="0" applyAlignment="1">
      <alignment horizontal="left"/>
    </xf>
    <xf numFmtId="9" fontId="0" fillId="0" borderId="0" xfId="0" applyNumberFormat="1"/>
    <xf numFmtId="1" fontId="19" fillId="0" borderId="0" xfId="0" applyNumberFormat="1" applyFont="1" applyAlignment="1" applyProtection="1">
      <alignment horizontal="left"/>
      <protection locked="0"/>
    </xf>
    <xf numFmtId="0" fontId="0" fillId="34" borderId="0" xfId="0" applyFill="1"/>
    <xf numFmtId="0" fontId="0" fillId="35" borderId="0" xfId="0" applyFill="1"/>
    <xf numFmtId="49" fontId="0" fillId="0" borderId="0" xfId="0" applyNumberFormat="1" applyAlignment="1">
      <alignment horizontal="right"/>
    </xf>
    <xf numFmtId="0" fontId="22" fillId="34" borderId="0" xfId="0" applyFont="1" applyFill="1" applyAlignment="1">
      <alignment horizontal="right"/>
    </xf>
    <xf numFmtId="0" fontId="22" fillId="34" borderId="0" xfId="0" applyFont="1" applyFill="1" applyAlignment="1">
      <alignment horizontal="left"/>
    </xf>
    <xf numFmtId="0" fontId="17" fillId="35" borderId="0" xfId="0" applyFont="1" applyFill="1"/>
    <xf numFmtId="0" fontId="24" fillId="34" borderId="0" xfId="0" applyFont="1" applyFill="1" applyAlignment="1">
      <alignment horizontal="center" vertical="center"/>
    </xf>
    <xf numFmtId="0" fontId="0" fillId="0" borderId="0" xfId="0" applyFont="1" applyProtection="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2">
    <dxf>
      <numFmt numFmtId="13" formatCode="0%"/>
    </dxf>
    <dxf>
      <numFmt numFmtId="30" formatCode="@"/>
    </dxf>
    <dxf>
      <alignment horizontal="right"/>
    </dxf>
    <dxf>
      <numFmt numFmtId="1" formatCode="0"/>
    </dxf>
    <dxf>
      <font>
        <vertAlign val="baseline"/>
      </font>
      <protection locked="0"/>
    </dxf>
    <dxf>
      <numFmt numFmtId="14" formatCode="0.00%"/>
    </dxf>
    <dxf>
      <numFmt numFmtId="13" formatCode="0%"/>
    </dxf>
    <dxf>
      <numFmt numFmtId="14" formatCode="0.00%"/>
    </dxf>
    <dxf>
      <numFmt numFmtId="13" formatCode="0%"/>
    </dxf>
    <dxf>
      <numFmt numFmtId="13" formatCode="0%"/>
    </dxf>
    <dxf>
      <numFmt numFmtId="2" formatCode="0.00"/>
    </dxf>
    <dxf>
      <numFmt numFmtId="2" formatCode="0.00"/>
    </dxf>
    <dxf>
      <numFmt numFmtId="2" formatCode="0.00"/>
    </dxf>
    <dxf>
      <numFmt numFmtId="2" formatCode="0.00"/>
    </dxf>
    <dxf>
      <numFmt numFmtId="14" formatCode="0.00%"/>
    </dxf>
    <dxf>
      <numFmt numFmtId="13" formatCode="0%"/>
    </dxf>
    <dxf>
      <numFmt numFmtId="13" formatCode="0%"/>
    </dxf>
    <dxf>
      <numFmt numFmtId="1" formatCode="0"/>
    </dxf>
    <dxf>
      <numFmt numFmtId="13" formatCode="0%"/>
    </dxf>
    <dxf>
      <numFmt numFmtId="30" formatCode="@"/>
    </dxf>
    <dxf>
      <alignment horizontal="right"/>
    </dxf>
    <dxf>
      <numFmt numFmtId="1" formatCode="0"/>
    </dxf>
    <dxf>
      <font>
        <vertAlign val="baseline"/>
      </font>
      <protection locked="0"/>
    </dxf>
    <dxf>
      <numFmt numFmtId="14" formatCode="0.00%"/>
    </dxf>
    <dxf>
      <numFmt numFmtId="13" formatCode="0%"/>
    </dxf>
    <dxf>
      <numFmt numFmtId="14" formatCode="0.00%"/>
    </dxf>
    <dxf>
      <numFmt numFmtId="13" formatCode="0%"/>
    </dxf>
    <dxf>
      <numFmt numFmtId="13" formatCode="0%"/>
    </dxf>
    <dxf>
      <numFmt numFmtId="2" formatCode="0.00"/>
    </dxf>
    <dxf>
      <numFmt numFmtId="2" formatCode="0.00"/>
    </dxf>
    <dxf>
      <numFmt numFmtId="2" formatCode="0.00"/>
    </dxf>
    <dxf>
      <numFmt numFmtId="2" formatCode="0.00"/>
    </dxf>
    <dxf>
      <numFmt numFmtId="14" formatCode="0.00%"/>
    </dxf>
    <dxf>
      <numFmt numFmtId="13" formatCode="0%"/>
    </dxf>
    <dxf>
      <numFmt numFmtId="13" formatCode="0%"/>
    </dxf>
    <dxf>
      <numFmt numFmtId="1" formatCode="0"/>
    </dxf>
    <dxf>
      <numFmt numFmtId="13" formatCode="0%"/>
    </dxf>
    <dxf>
      <numFmt numFmtId="30" formatCode="@"/>
    </dxf>
    <dxf>
      <alignment horizontal="right"/>
    </dxf>
    <dxf>
      <numFmt numFmtId="1" formatCode="0"/>
    </dxf>
    <dxf>
      <font>
        <vertAlign val="baseline"/>
      </font>
      <protection locked="0"/>
    </dxf>
    <dxf>
      <numFmt numFmtId="14" formatCode="0.00%"/>
    </dxf>
    <dxf>
      <numFmt numFmtId="13" formatCode="0%"/>
    </dxf>
    <dxf>
      <numFmt numFmtId="14" formatCode="0.00%"/>
    </dxf>
    <dxf>
      <numFmt numFmtId="13" formatCode="0%"/>
    </dxf>
    <dxf>
      <numFmt numFmtId="13" formatCode="0%"/>
    </dxf>
    <dxf>
      <numFmt numFmtId="2" formatCode="0.00"/>
    </dxf>
    <dxf>
      <numFmt numFmtId="2" formatCode="0.00"/>
    </dxf>
    <dxf>
      <numFmt numFmtId="2" formatCode="0.00"/>
    </dxf>
    <dxf>
      <numFmt numFmtId="2" formatCode="0.00"/>
    </dxf>
    <dxf>
      <numFmt numFmtId="14" formatCode="0.00%"/>
    </dxf>
    <dxf>
      <numFmt numFmtId="13" formatCode="0%"/>
    </dxf>
    <dxf>
      <numFmt numFmtId="13" formatCode="0%"/>
    </dxf>
    <dxf>
      <numFmt numFmtId="1" formatCode="0"/>
    </dxf>
    <dxf>
      <numFmt numFmtId="13" formatCode="0%"/>
    </dxf>
    <dxf>
      <numFmt numFmtId="30" formatCode="@"/>
    </dxf>
    <dxf>
      <alignment horizontal="right"/>
    </dxf>
    <dxf>
      <numFmt numFmtId="1" formatCode="0"/>
    </dxf>
    <dxf>
      <font>
        <vertAlign val="baseline"/>
      </font>
      <protection locked="0"/>
    </dxf>
    <dxf>
      <numFmt numFmtId="14" formatCode="0.00%"/>
    </dxf>
    <dxf>
      <numFmt numFmtId="13" formatCode="0%"/>
    </dxf>
    <dxf>
      <numFmt numFmtId="14" formatCode="0.00%"/>
    </dxf>
    <dxf>
      <numFmt numFmtId="13" formatCode="0%"/>
    </dxf>
    <dxf>
      <numFmt numFmtId="13" formatCode="0%"/>
    </dxf>
    <dxf>
      <numFmt numFmtId="2" formatCode="0.00"/>
    </dxf>
    <dxf>
      <numFmt numFmtId="2" formatCode="0.00"/>
    </dxf>
    <dxf>
      <numFmt numFmtId="2" formatCode="0.00"/>
    </dxf>
    <dxf>
      <numFmt numFmtId="2" formatCode="0.00"/>
    </dxf>
    <dxf>
      <numFmt numFmtId="14" formatCode="0.00%"/>
    </dxf>
    <dxf>
      <numFmt numFmtId="13" formatCode="0%"/>
    </dxf>
    <dxf>
      <numFmt numFmtId="13" formatCode="0%"/>
    </dxf>
    <dxf>
      <numFmt numFmtId="1" formatCode="0"/>
    </dxf>
    <dxf>
      <numFmt numFmtId="13" formatCode="0%"/>
    </dxf>
    <dxf>
      <numFmt numFmtId="13" formatCode="0%"/>
    </dxf>
    <dxf>
      <numFmt numFmtId="14" formatCode="0.00%"/>
    </dxf>
    <dxf>
      <alignment horizontal="right"/>
    </dxf>
    <dxf>
      <numFmt numFmtId="30" formatCode="@"/>
    </dxf>
    <dxf>
      <numFmt numFmtId="13" formatCode="0%"/>
    </dxf>
    <dxf>
      <numFmt numFmtId="1" formatCode="0"/>
    </dxf>
    <dxf>
      <font>
        <vertAlign val="baseline"/>
      </font>
      <protection locked="0"/>
    </dxf>
    <dxf>
      <numFmt numFmtId="1" formatCode="0"/>
    </dxf>
    <dxf>
      <numFmt numFmtId="2" formatCode="0.00"/>
    </dxf>
    <dxf>
      <numFmt numFmtId="2" formatCode="0.00"/>
    </dxf>
    <dxf>
      <numFmt numFmtId="2" formatCode="0.00"/>
    </dxf>
    <dxf>
      <numFmt numFmtId="2" formatCode="0.00"/>
    </dxf>
    <dxf>
      <numFmt numFmtId="13" formatCode="0%"/>
    </dxf>
    <dxf>
      <numFmt numFmtId="13" formatCode="0%"/>
    </dxf>
    <dxf>
      <numFmt numFmtId="14" formatCode="0.00%"/>
    </dxf>
    <dxf>
      <numFmt numFmtId="13" formatCode="0%"/>
    </dxf>
    <dxf>
      <numFmt numFmtId="14" formatCode="0.00%"/>
    </dxf>
    <dxf>
      <font>
        <color theme="0"/>
        <name val="Nunito"/>
      </font>
      <fill>
        <patternFill>
          <bgColor rgb="FF18453B"/>
        </patternFill>
      </fill>
    </dxf>
    <dxf>
      <font>
        <name val="Nunito"/>
        <scheme val="none"/>
      </font>
      <border>
        <left style="thin">
          <color rgb="FF18453B"/>
        </left>
        <right style="thin">
          <color rgb="FF18453B"/>
        </right>
        <top style="thin">
          <color rgb="FF18453B"/>
        </top>
        <bottom style="thin">
          <color rgb="FF18453B"/>
        </bottom>
      </border>
    </dxf>
  </dxfs>
  <tableStyles count="1" defaultTableStyle="TableStyleMedium2" defaultPivotStyle="PivotStyleLight16">
    <tableStyle name="Slicer Style 1" pivot="0" table="0" count="9" xr9:uid="{1A213DBA-8E19-436B-B879-0E41B9DEB9FB}">
      <tableStyleElement type="wholeTable" dxfId="91"/>
      <tableStyleElement type="headerRow" dxfId="90"/>
    </tableStyle>
  </tableStyles>
  <colors>
    <mruColors>
      <color rgb="FF18453B"/>
      <color rgb="FF008183"/>
      <color rgb="FF909AB7"/>
      <color rgb="FFD2EB47"/>
      <color rgb="FFF08521"/>
      <color rgb="FF535054"/>
    </mruColors>
  </colors>
  <extLst>
    <ext xmlns:x14="http://schemas.microsoft.com/office/spreadsheetml/2009/9/main" uri="{46F421CA-312F-682f-3DD2-61675219B42D}">
      <x14:dxfs count="7">
        <dxf>
          <fill>
            <patternFill>
              <bgColor rgb="FFD2EB47"/>
            </patternFill>
          </fill>
        </dxf>
        <dxf>
          <fill>
            <patternFill>
              <bgColor rgb="FFD2EB47"/>
            </patternFill>
          </fill>
        </dxf>
        <dxf>
          <fill>
            <patternFill>
              <bgColor rgb="FFD2EB47"/>
            </patternFill>
          </fill>
        </dxf>
        <dxf>
          <fill>
            <patternFill>
              <bgColor rgb="FFD2EB47"/>
            </patternFill>
          </fill>
        </dxf>
        <dxf>
          <fill>
            <patternFill>
              <bgColor rgb="FFD2EB47"/>
            </patternFill>
          </fill>
        </dxf>
        <dxf>
          <fill>
            <patternFill>
              <bgColor theme="0"/>
            </patternFill>
          </fill>
        </dxf>
        <dxf>
          <fill>
            <patternFill>
              <bgColor theme="0"/>
            </patternFill>
          </fill>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6"/>
            <x14:slicerStyleElement type="unselectedItemWithNoData" dxfId="5"/>
            <x14:slicerStyleElement type="selectedItemWithData" dxfId="4"/>
            <x14:slicerStyleElement type="selectedItemWithNoData" dxfId="3"/>
            <x14:slicerStyleElement type="hoveredUnselectedItemWithData" dxfId="2"/>
            <x14:slicerStyleElement type="hoveredSelectedItemWith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Dashboard_final.xlsx]Pivots!Average Portion of Sales by Product Category</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Total Organization Sales as a Portion of a Dollar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EB47"/>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D2EB4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36637D7C-C788-4036-A4CE-E187126767BF}"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a:latin typeface="Nunito" panose="00000500000000000000" pitchFamily="2" charset="0"/>
                  </a:rPr>
                  <a:t>¢</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7"/>
        <c:spPr>
          <a:solidFill>
            <a:srgbClr val="18453B"/>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B330D49E-6204-428E-B222-7608E84F4B50}"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8"/>
        <c:spPr>
          <a:solidFill>
            <a:srgbClr val="008183"/>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57C85A35-2D35-4486-9793-820813362593}"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9"/>
        <c:spPr>
          <a:solidFill>
            <a:srgbClr val="909AB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1717B894-A807-4C65-B7A7-994354582542}"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0"/>
        <c:spPr>
          <a:solidFill>
            <a:srgbClr val="F08521"/>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fld id="{000AAD33-A9E8-4E35-9E4A-FED963846723}" type="VALUE">
                  <a:rPr lang="en-US">
                    <a:latin typeface="Nunito" panose="00000500000000000000" pitchFamily="2" charset="0"/>
                  </a:rPr>
                  <a:pPr>
                    <a:defRPr sz="1000" b="0" i="0" u="none" strike="noStrike" kern="1200" baseline="0">
                      <a:solidFill>
                        <a:schemeClr val="tx1">
                          <a:lumMod val="75000"/>
                          <a:lumOff val="25000"/>
                        </a:schemeClr>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1"/>
        <c:spPr>
          <a:solidFill>
            <a:srgbClr val="535054"/>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E6A80AC6-FEBD-4A62-B9A2-FAE0172255D4}"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2"/>
        <c:spPr>
          <a:solidFill>
            <a:srgbClr val="D2EB47"/>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D2EB4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36637D7C-C788-4036-A4CE-E187126767BF}"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a:latin typeface="Nunito" panose="00000500000000000000" pitchFamily="2" charset="0"/>
                  </a:rPr>
                  <a:t>¢</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4"/>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8453B"/>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B330D49E-6204-428E-B222-7608E84F4B50}"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8183"/>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57C85A35-2D35-4486-9793-820813362593}"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8"/>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909AB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1717B894-A807-4C65-B7A7-994354582542}"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0"/>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F08521"/>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fld id="{000AAD33-A9E8-4E35-9E4A-FED963846723}" type="VALUE">
                  <a:rPr lang="en-US">
                    <a:latin typeface="Nunito" panose="00000500000000000000" pitchFamily="2" charset="0"/>
                  </a:rPr>
                  <a:pPr>
                    <a:defRPr sz="1000" b="0" i="0" u="none" strike="noStrike" kern="1200" baseline="0">
                      <a:solidFill>
                        <a:schemeClr val="tx1">
                          <a:lumMod val="75000"/>
                          <a:lumOff val="25000"/>
                        </a:schemeClr>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2"/>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535054"/>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E6A80AC6-FEBD-4A62-B9A2-FAE0172255D4}"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4"/>
        <c:spPr>
          <a:solidFill>
            <a:srgbClr val="D2EB47"/>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D2EB4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36637D7C-C788-4036-A4CE-E187126767BF}" type="VALUE">
                  <a:rPr lang="en-US">
                    <a:latin typeface="Nunito" panose="00000500000000000000" pitchFamily="2" charset="0"/>
                  </a:rPr>
                  <a:pPr>
                    <a:defRPr sz="1000">
                      <a:solidFill>
                        <a:sysClr val="windowText" lastClr="000000"/>
                      </a:solidFill>
                      <a:latin typeface="Nunito" panose="00000500000000000000" pitchFamily="2" charset="0"/>
                    </a:defRPr>
                  </a:pPr>
                  <a:t>[VALUE]</a:t>
                </a:fld>
                <a:r>
                  <a:rPr lang="en-US">
                    <a:latin typeface="Nunito" panose="00000500000000000000" pitchFamily="2" charset="0"/>
                  </a:rPr>
                  <a:t>¢</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6"/>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18453B"/>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B330D49E-6204-428E-B222-7608E84F4B50}" type="VALUE">
                  <a:rPr lang="en-US">
                    <a:latin typeface="Nunito" panose="00000500000000000000" pitchFamily="2" charset="0"/>
                  </a:rPr>
                  <a:pPr>
                    <a:defRPr sz="1000">
                      <a:solidFill>
                        <a:schemeClr val="bg1"/>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08183"/>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57C85A35-2D35-4486-9793-820813362593}" type="VALUE">
                  <a:rPr lang="en-US">
                    <a:latin typeface="Nunito" panose="00000500000000000000" pitchFamily="2" charset="0"/>
                  </a:rPr>
                  <a:pPr>
                    <a:defRPr sz="1000">
                      <a:solidFill>
                        <a:schemeClr val="bg1"/>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30"/>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909AB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1717B894-A807-4C65-B7A7-994354582542}" type="VALUE">
                  <a:rPr lang="en-US">
                    <a:latin typeface="Nunito" panose="00000500000000000000" pitchFamily="2" charset="0"/>
                  </a:rPr>
                  <a:pPr>
                    <a:defRPr sz="1000">
                      <a:solidFill>
                        <a:sysClr val="windowText" lastClr="000000"/>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32"/>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F08521"/>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fld id="{000AAD33-A9E8-4E35-9E4A-FED963846723}" type="VALUE">
                  <a:rPr lang="en-US">
                    <a:latin typeface="Nunito" panose="00000500000000000000" pitchFamily="2" charset="0"/>
                  </a:rPr>
                  <a:pPr>
                    <a:defRPr sz="1000">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34"/>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535054"/>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E6A80AC6-FEBD-4A62-B9A2-FAE0172255D4}" type="VALUE">
                  <a:rPr lang="en-US">
                    <a:latin typeface="Nunito" panose="00000500000000000000" pitchFamily="2" charset="0"/>
                  </a:rPr>
                  <a:pPr>
                    <a:defRPr sz="1000">
                      <a:solidFill>
                        <a:schemeClr val="bg1"/>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s>
    <c:plotArea>
      <c:layout>
        <c:manualLayout>
          <c:layoutTarget val="inner"/>
          <c:xMode val="edge"/>
          <c:yMode val="edge"/>
          <c:x val="2.9498561588098431E-2"/>
          <c:y val="0.26220792523597058"/>
          <c:w val="0.64382315012561253"/>
          <c:h val="0.64640710457259509"/>
        </c:manualLayout>
      </c:layout>
      <c:barChart>
        <c:barDir val="bar"/>
        <c:grouping val="stacked"/>
        <c:varyColors val="0"/>
        <c:ser>
          <c:idx val="0"/>
          <c:order val="0"/>
          <c:tx>
            <c:strRef>
              <c:f>Pivots!$B$3</c:f>
              <c:strCache>
                <c:ptCount val="1"/>
                <c:pt idx="0">
                  <c:v>Fresh Produce and Herbs</c:v>
                </c:pt>
              </c:strCache>
            </c:strRef>
          </c:tx>
          <c:spPr>
            <a:solidFill>
              <a:srgbClr val="D2EB47"/>
            </a:solidFill>
            <a:ln>
              <a:noFill/>
            </a:ln>
            <a:effectLst/>
          </c:spPr>
          <c:invertIfNegative val="0"/>
          <c:dPt>
            <c:idx val="0"/>
            <c:invertIfNegative val="0"/>
            <c:bubble3D val="0"/>
            <c:spPr>
              <a:solidFill>
                <a:srgbClr val="D2EB47"/>
              </a:solidFill>
              <a:ln>
                <a:noFill/>
              </a:ln>
              <a:effectLst/>
            </c:spPr>
            <c:extLst>
              <c:ext xmlns:c16="http://schemas.microsoft.com/office/drawing/2014/chart" uri="{C3380CC4-5D6E-409C-BE32-E72D297353CC}">
                <c16:uniqueId val="{00000001-A798-41EB-AF1C-89BAA5F15AE9}"/>
              </c:ext>
            </c:extLst>
          </c:dPt>
          <c:dLbls>
            <c:dLbl>
              <c:idx val="0"/>
              <c:tx>
                <c:rich>
                  <a:bodyPr/>
                  <a:lstStyle/>
                  <a:p>
                    <a:fld id="{36637D7C-C788-4036-A4CE-E187126767BF}" type="VALUE">
                      <a:rPr lang="en-US">
                        <a:latin typeface="Nunito" panose="00000500000000000000" pitchFamily="2" charset="0"/>
                      </a:rPr>
                      <a:pPr/>
                      <a:t>[VALUE]</a:t>
                    </a:fld>
                    <a:r>
                      <a:rPr lang="en-US">
                        <a:latin typeface="Nunito" panose="00000500000000000000" pitchFamily="2" charset="0"/>
                      </a:rPr>
                      <a:t>¢</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798-41EB-AF1C-89BAA5F15AE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Pivots!$B$4</c:f>
              <c:numCache>
                <c:formatCode>0</c:formatCode>
                <c:ptCount val="1"/>
                <c:pt idx="0">
                  <c:v>52.442</c:v>
                </c:pt>
              </c:numCache>
            </c:numRef>
          </c:val>
          <c:extLst>
            <c:ext xmlns:c16="http://schemas.microsoft.com/office/drawing/2014/chart" uri="{C3380CC4-5D6E-409C-BE32-E72D297353CC}">
              <c16:uniqueId val="{00000002-A798-41EB-AF1C-89BAA5F15AE9}"/>
            </c:ext>
          </c:extLst>
        </c:ser>
        <c:ser>
          <c:idx val="1"/>
          <c:order val="1"/>
          <c:tx>
            <c:strRef>
              <c:f>Pivots!$C$3</c:f>
              <c:strCache>
                <c:ptCount val="1"/>
                <c:pt idx="0">
                  <c:v>Processed Produce and Herbs</c:v>
                </c:pt>
              </c:strCache>
            </c:strRef>
          </c:tx>
          <c:spPr>
            <a:solidFill>
              <a:srgbClr val="18453B"/>
            </a:solidFill>
            <a:ln>
              <a:noFill/>
            </a:ln>
            <a:effectLst/>
          </c:spPr>
          <c:invertIfNegative val="0"/>
          <c:dPt>
            <c:idx val="0"/>
            <c:invertIfNegative val="0"/>
            <c:bubble3D val="0"/>
            <c:spPr>
              <a:solidFill>
                <a:srgbClr val="18453B"/>
              </a:solidFill>
              <a:ln>
                <a:noFill/>
              </a:ln>
              <a:effectLst/>
            </c:spPr>
            <c:extLst>
              <c:ext xmlns:c16="http://schemas.microsoft.com/office/drawing/2014/chart" uri="{C3380CC4-5D6E-409C-BE32-E72D297353CC}">
                <c16:uniqueId val="{00000004-A798-41EB-AF1C-89BAA5F15AE9}"/>
              </c:ext>
            </c:extLst>
          </c:dPt>
          <c:dLbls>
            <c:dLbl>
              <c:idx val="0"/>
              <c:tx>
                <c:rich>
                  <a:bodyPr/>
                  <a:lstStyle/>
                  <a:p>
                    <a:fld id="{B330D49E-6204-428E-B222-7608E84F4B50}"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Pivots!$C$4</c:f>
              <c:numCache>
                <c:formatCode>0</c:formatCode>
                <c:ptCount val="1"/>
                <c:pt idx="0">
                  <c:v>0.872</c:v>
                </c:pt>
              </c:numCache>
            </c:numRef>
          </c:val>
          <c:extLst>
            <c:ext xmlns:c16="http://schemas.microsoft.com/office/drawing/2014/chart" uri="{C3380CC4-5D6E-409C-BE32-E72D297353CC}">
              <c16:uniqueId val="{00000005-A798-41EB-AF1C-89BAA5F15AE9}"/>
            </c:ext>
          </c:extLst>
        </c:ser>
        <c:ser>
          <c:idx val="2"/>
          <c:order val="2"/>
          <c:tx>
            <c:strRef>
              <c:f>Pivots!$D$3</c:f>
              <c:strCache>
                <c:ptCount val="1"/>
                <c:pt idx="0">
                  <c:v>Meat, poultry and fish</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7-A798-41EB-AF1C-89BAA5F15AE9}"/>
              </c:ext>
            </c:extLst>
          </c:dPt>
          <c:dLbls>
            <c:dLbl>
              <c:idx val="0"/>
              <c:tx>
                <c:rich>
                  <a:bodyPr/>
                  <a:lstStyle/>
                  <a:p>
                    <a:fld id="{57C85A35-2D35-4486-9793-820813362593}"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Pivots!$D$4</c:f>
              <c:numCache>
                <c:formatCode>0</c:formatCode>
                <c:ptCount val="1"/>
                <c:pt idx="0">
                  <c:v>18.359333333333332</c:v>
                </c:pt>
              </c:numCache>
            </c:numRef>
          </c:val>
          <c:extLst>
            <c:ext xmlns:c16="http://schemas.microsoft.com/office/drawing/2014/chart" uri="{C3380CC4-5D6E-409C-BE32-E72D297353CC}">
              <c16:uniqueId val="{00000008-A798-41EB-AF1C-89BAA5F15AE9}"/>
            </c:ext>
          </c:extLst>
        </c:ser>
        <c:ser>
          <c:idx val="3"/>
          <c:order val="3"/>
          <c:tx>
            <c:strRef>
              <c:f>Pivots!$E$3</c:f>
              <c:strCache>
                <c:ptCount val="1"/>
                <c:pt idx="0">
                  <c:v>Milk and other dairy products</c:v>
                </c:pt>
              </c:strCache>
            </c:strRef>
          </c:tx>
          <c:spPr>
            <a:solidFill>
              <a:srgbClr val="909AB7"/>
            </a:solidFill>
            <a:ln>
              <a:noFill/>
            </a:ln>
            <a:effectLst/>
          </c:spPr>
          <c:invertIfNegative val="0"/>
          <c:dPt>
            <c:idx val="0"/>
            <c:invertIfNegative val="0"/>
            <c:bubble3D val="0"/>
            <c:spPr>
              <a:solidFill>
                <a:srgbClr val="909AB7"/>
              </a:solidFill>
              <a:ln>
                <a:noFill/>
              </a:ln>
              <a:effectLst/>
            </c:spPr>
            <c:extLst>
              <c:ext xmlns:c16="http://schemas.microsoft.com/office/drawing/2014/chart" uri="{C3380CC4-5D6E-409C-BE32-E72D297353CC}">
                <c16:uniqueId val="{0000000A-A798-41EB-AF1C-89BAA5F15AE9}"/>
              </c:ext>
            </c:extLst>
          </c:dPt>
          <c:dLbls>
            <c:dLbl>
              <c:idx val="0"/>
              <c:tx>
                <c:rich>
                  <a:bodyPr/>
                  <a:lstStyle/>
                  <a:p>
                    <a:fld id="{1717B894-A807-4C65-B7A7-994354582542}"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Pivots!$E$4</c:f>
              <c:numCache>
                <c:formatCode>0</c:formatCode>
                <c:ptCount val="1"/>
                <c:pt idx="0">
                  <c:v>2.6106666666666665</c:v>
                </c:pt>
              </c:numCache>
            </c:numRef>
          </c:val>
          <c:extLst>
            <c:ext xmlns:c16="http://schemas.microsoft.com/office/drawing/2014/chart" uri="{C3380CC4-5D6E-409C-BE32-E72D297353CC}">
              <c16:uniqueId val="{0000000B-A798-41EB-AF1C-89BAA5F15AE9}"/>
            </c:ext>
          </c:extLst>
        </c:ser>
        <c:ser>
          <c:idx val="4"/>
          <c:order val="4"/>
          <c:tx>
            <c:strRef>
              <c:f>Pivots!$F$3</c:f>
              <c:strCache>
                <c:ptCount val="1"/>
                <c:pt idx="0">
                  <c:v>Eggs</c:v>
                </c:pt>
              </c:strCache>
            </c:strRef>
          </c:tx>
          <c:spPr>
            <a:solidFill>
              <a:srgbClr val="F08521"/>
            </a:solidFill>
            <a:ln>
              <a:noFill/>
            </a:ln>
            <a:effectLst/>
          </c:spPr>
          <c:invertIfNegative val="0"/>
          <c:dPt>
            <c:idx val="0"/>
            <c:invertIfNegative val="0"/>
            <c:bubble3D val="0"/>
            <c:spPr>
              <a:solidFill>
                <a:srgbClr val="F08521"/>
              </a:solidFill>
              <a:ln>
                <a:noFill/>
              </a:ln>
              <a:effectLst/>
            </c:spPr>
            <c:extLst>
              <c:ext xmlns:c16="http://schemas.microsoft.com/office/drawing/2014/chart" uri="{C3380CC4-5D6E-409C-BE32-E72D297353CC}">
                <c16:uniqueId val="{0000000D-A798-41EB-AF1C-89BAA5F15AE9}"/>
              </c:ext>
            </c:extLst>
          </c:dPt>
          <c:dLbls>
            <c:dLbl>
              <c:idx val="0"/>
              <c:tx>
                <c:rich>
                  <a:bodyPr/>
                  <a:lstStyle/>
                  <a:p>
                    <a:fld id="{000AAD33-A9E8-4E35-9E4A-FED963846723}"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Pivots!$F$4</c:f>
              <c:numCache>
                <c:formatCode>0</c:formatCode>
                <c:ptCount val="1"/>
                <c:pt idx="0">
                  <c:v>2.8719999999999999</c:v>
                </c:pt>
              </c:numCache>
            </c:numRef>
          </c:val>
          <c:extLst>
            <c:ext xmlns:c16="http://schemas.microsoft.com/office/drawing/2014/chart" uri="{C3380CC4-5D6E-409C-BE32-E72D297353CC}">
              <c16:uniqueId val="{0000000E-A798-41EB-AF1C-89BAA5F15AE9}"/>
            </c:ext>
          </c:extLst>
        </c:ser>
        <c:ser>
          <c:idx val="5"/>
          <c:order val="5"/>
          <c:tx>
            <c:strRef>
              <c:f>Pivots!$G$3</c:f>
              <c:strCache>
                <c:ptCount val="1"/>
                <c:pt idx="0">
                  <c:v>Other</c:v>
                </c:pt>
              </c:strCache>
            </c:strRef>
          </c:tx>
          <c:spPr>
            <a:solidFill>
              <a:srgbClr val="535054"/>
            </a:solidFill>
            <a:ln>
              <a:noFill/>
            </a:ln>
            <a:effectLst/>
          </c:spPr>
          <c:invertIfNegative val="0"/>
          <c:dPt>
            <c:idx val="0"/>
            <c:invertIfNegative val="0"/>
            <c:bubble3D val="0"/>
            <c:spPr>
              <a:solidFill>
                <a:srgbClr val="535054"/>
              </a:solidFill>
              <a:ln>
                <a:noFill/>
              </a:ln>
              <a:effectLst/>
            </c:spPr>
            <c:extLst>
              <c:ext xmlns:c16="http://schemas.microsoft.com/office/drawing/2014/chart" uri="{C3380CC4-5D6E-409C-BE32-E72D297353CC}">
                <c16:uniqueId val="{00000010-A798-41EB-AF1C-89BAA5F15AE9}"/>
              </c:ext>
            </c:extLst>
          </c:dPt>
          <c:dLbls>
            <c:dLbl>
              <c:idx val="0"/>
              <c:tx>
                <c:rich>
                  <a:bodyPr/>
                  <a:lstStyle/>
                  <a:p>
                    <a:fld id="{E6A80AC6-FEBD-4A62-B9A2-FAE0172255D4}"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Pivots!$G$4</c:f>
              <c:numCache>
                <c:formatCode>0</c:formatCode>
                <c:ptCount val="1"/>
                <c:pt idx="0">
                  <c:v>22.84333333333333</c:v>
                </c:pt>
              </c:numCache>
            </c:numRef>
          </c:val>
          <c:extLst>
            <c:ext xmlns:c16="http://schemas.microsoft.com/office/drawing/2014/chart" uri="{C3380CC4-5D6E-409C-BE32-E72D297353CC}">
              <c16:uniqueId val="{00000011-A798-41EB-AF1C-89BAA5F15AE9}"/>
            </c:ext>
          </c:extLst>
        </c:ser>
        <c:dLbls>
          <c:dLblPos val="ctr"/>
          <c:showLegendKey val="0"/>
          <c:showVal val="1"/>
          <c:showCatName val="0"/>
          <c:showSerName val="0"/>
          <c:showPercent val="0"/>
          <c:showBubbleSize val="0"/>
        </c:dLbls>
        <c:gapWidth val="150"/>
        <c:overlap val="100"/>
        <c:axId val="1123174927"/>
        <c:axId val="1123173679"/>
      </c:barChart>
      <c:catAx>
        <c:axId val="1123174927"/>
        <c:scaling>
          <c:orientation val="minMax"/>
        </c:scaling>
        <c:delete val="1"/>
        <c:axPos val="l"/>
        <c:numFmt formatCode="General" sourceLinked="1"/>
        <c:majorTickMark val="none"/>
        <c:minorTickMark val="none"/>
        <c:tickLblPos val="nextTo"/>
        <c:crossAx val="1123173679"/>
        <c:crosses val="autoZero"/>
        <c:auto val="1"/>
        <c:lblAlgn val="ctr"/>
        <c:lblOffset val="100"/>
        <c:noMultiLvlLbl val="0"/>
      </c:catAx>
      <c:valAx>
        <c:axId val="1123173679"/>
        <c:scaling>
          <c:orientation val="minMax"/>
          <c:max val="100"/>
        </c:scaling>
        <c:delete val="1"/>
        <c:axPos val="b"/>
        <c:numFmt formatCode="0" sourceLinked="1"/>
        <c:majorTickMark val="none"/>
        <c:minorTickMark val="none"/>
        <c:tickLblPos val="nextTo"/>
        <c:crossAx val="1123174927"/>
        <c:crosses val="autoZero"/>
        <c:crossBetween val="between"/>
      </c:valAx>
      <c:spPr>
        <a:noFill/>
        <a:ln>
          <a:noFill/>
        </a:ln>
        <a:effectLst/>
      </c:spPr>
    </c:plotArea>
    <c:legend>
      <c:legendPos val="r"/>
      <c:layout>
        <c:manualLayout>
          <c:xMode val="edge"/>
          <c:yMode val="edge"/>
          <c:x val="0.69102071848005897"/>
          <c:y val="0.35863814725278631"/>
          <c:w val="0.30111295345645184"/>
          <c:h val="0.5280146150233173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Dashboard_final.xlsx]Pivots!Percent Orgs by Legal Status</c:name>
    <c:fmtId val="2"/>
  </c:pivotSource>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sz="1200" b="1" cap="none" baseline="0">
                <a:solidFill>
                  <a:sysClr val="windowText" lastClr="000000"/>
                </a:solidFill>
                <a:latin typeface="Nunito" panose="00000500000000000000" pitchFamily="2" charset="0"/>
              </a:rPr>
              <a:t>Percentage of Organizations by Legal Status</a:t>
            </a:r>
          </a:p>
        </c:rich>
      </c:tx>
      <c:overlay val="0"/>
      <c:spPr>
        <a:noFill/>
        <a:ln>
          <a:noFill/>
        </a:ln>
        <a:effectLst/>
      </c:spPr>
    </c:title>
    <c:autoTitleDeleted val="0"/>
    <c:pivotFmts>
      <c:pivotFmt>
        <c:idx val="0"/>
        <c:spPr>
          <a:ln>
            <a:noFill/>
          </a:ln>
          <a:scene3d>
            <a:camera prst="orthographicFront"/>
            <a:lightRig rig="threePt" dir="t"/>
          </a:scene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a:noFill/>
          </a:ln>
          <a:effectLst/>
          <a:scene3d>
            <a:camera prst="orthographicFront"/>
            <a:lightRig rig="threePt" dir="t"/>
          </a:scene3d>
        </c:spPr>
      </c:pivotFmt>
      <c:pivotFmt>
        <c:idx val="2"/>
        <c:spPr>
          <a:solidFill>
            <a:srgbClr val="909AB7"/>
          </a:solidFill>
          <a:ln>
            <a:noFill/>
          </a:ln>
          <a:effectLst/>
          <a:scene3d>
            <a:camera prst="orthographicFront"/>
            <a:lightRig rig="threePt" dir="t"/>
          </a:scene3d>
        </c:spPr>
      </c:pivotFmt>
      <c:pivotFmt>
        <c:idx val="3"/>
        <c:spPr>
          <a:solidFill>
            <a:srgbClr val="D2EB47"/>
          </a:solidFill>
          <a:ln>
            <a:noFill/>
          </a:ln>
          <a:effectLst/>
          <a:scene3d>
            <a:camera prst="orthographicFront"/>
            <a:lightRig rig="threePt" dir="t"/>
          </a:scene3d>
        </c:spPr>
      </c:pivotFmt>
      <c:pivotFmt>
        <c:idx val="4"/>
        <c:spPr>
          <a:solidFill>
            <a:srgbClr val="F08521"/>
          </a:solidFill>
          <a:ln>
            <a:noFill/>
          </a:ln>
          <a:effectLst/>
          <a:scene3d>
            <a:camera prst="orthographicFront"/>
            <a:lightRig rig="threePt" dir="t"/>
          </a:scene3d>
        </c:spPr>
      </c:pivotFmt>
      <c:pivotFmt>
        <c:idx val="5"/>
        <c:spPr>
          <a:ln>
            <a:noFill/>
          </a:ln>
          <a:scene3d>
            <a:camera prst="orthographicFront"/>
            <a:lightRig rig="threePt" dir="t"/>
          </a:scene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a:noFill/>
          </a:ln>
          <a:effectLst/>
          <a:scene3d>
            <a:camera prst="orthographicFront"/>
            <a:lightRig rig="threePt" dir="t"/>
          </a:scene3d>
        </c:spPr>
      </c:pivotFmt>
      <c:pivotFmt>
        <c:idx val="7"/>
        <c:spPr>
          <a:solidFill>
            <a:srgbClr val="909AB7"/>
          </a:solidFill>
          <a:ln>
            <a:noFill/>
          </a:ln>
          <a:effectLst/>
          <a:scene3d>
            <a:camera prst="orthographicFront"/>
            <a:lightRig rig="threePt" dir="t"/>
          </a:scene3d>
        </c:spPr>
      </c:pivotFmt>
      <c:pivotFmt>
        <c:idx val="8"/>
        <c:spPr>
          <a:solidFill>
            <a:srgbClr val="D2EB47"/>
          </a:solidFill>
          <a:ln>
            <a:noFill/>
          </a:ln>
          <a:effectLst/>
          <a:scene3d>
            <a:camera prst="orthographicFront"/>
            <a:lightRig rig="threePt" dir="t"/>
          </a:scene3d>
        </c:spPr>
      </c:pivotFmt>
      <c:pivotFmt>
        <c:idx val="9"/>
        <c:spPr>
          <a:solidFill>
            <a:srgbClr val="F08521"/>
          </a:solidFill>
          <a:ln>
            <a:noFill/>
          </a:ln>
          <a:effectLst/>
          <a:scene3d>
            <a:camera prst="orthographicFront"/>
            <a:lightRig rig="threePt" dir="t"/>
          </a:scene3d>
        </c:spPr>
      </c:pivotFmt>
      <c:pivotFmt>
        <c:idx val="10"/>
        <c:spPr>
          <a:ln>
            <a:noFill/>
          </a:ln>
          <a:scene3d>
            <a:camera prst="orthographicFront"/>
            <a:lightRig rig="threePt" dir="t"/>
          </a:scene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8453B"/>
          </a:solidFill>
          <a:ln>
            <a:noFill/>
          </a:ln>
          <a:effectLst/>
          <a:scene3d>
            <a:camera prst="orthographicFront"/>
            <a:lightRig rig="threePt" dir="t"/>
          </a:scene3d>
        </c:spPr>
      </c:pivotFmt>
      <c:pivotFmt>
        <c:idx val="12"/>
        <c:spPr>
          <a:solidFill>
            <a:srgbClr val="909AB7"/>
          </a:solidFill>
          <a:ln>
            <a:noFill/>
          </a:ln>
          <a:effectLst/>
          <a:scene3d>
            <a:camera prst="orthographicFront"/>
            <a:lightRig rig="threePt" dir="t"/>
          </a:scene3d>
        </c:spPr>
      </c:pivotFmt>
      <c:pivotFmt>
        <c:idx val="13"/>
        <c:spPr>
          <a:solidFill>
            <a:srgbClr val="D2EB47"/>
          </a:solidFill>
          <a:ln>
            <a:noFill/>
          </a:ln>
          <a:effectLst/>
          <a:scene3d>
            <a:camera prst="orthographicFront"/>
            <a:lightRig rig="threePt" dir="t"/>
          </a:scene3d>
        </c:spPr>
      </c:pivotFmt>
      <c:pivotFmt>
        <c:idx val="14"/>
        <c:spPr>
          <a:solidFill>
            <a:srgbClr val="F08521"/>
          </a:solidFill>
          <a:ln>
            <a:noFill/>
          </a:ln>
          <a:effectLst/>
          <a:scene3d>
            <a:camera prst="orthographicFront"/>
            <a:lightRig rig="threePt" dir="t"/>
          </a:scene3d>
        </c:spPr>
      </c:pivotFmt>
    </c:pivotFmts>
    <c:plotArea>
      <c:layout>
        <c:manualLayout>
          <c:layoutTarget val="inner"/>
          <c:xMode val="edge"/>
          <c:yMode val="edge"/>
          <c:x val="0.11017792577738679"/>
          <c:y val="0.26837219277551394"/>
          <c:w val="0.48349970011870058"/>
          <c:h val="0.61948381452318446"/>
        </c:manualLayout>
      </c:layout>
      <c:doughnutChart>
        <c:varyColors val="1"/>
        <c:ser>
          <c:idx val="0"/>
          <c:order val="0"/>
          <c:tx>
            <c:strRef>
              <c:f>Pivots!$C$27</c:f>
              <c:strCache>
                <c:ptCount val="1"/>
                <c:pt idx="0">
                  <c:v>Total</c:v>
                </c:pt>
              </c:strCache>
            </c:strRef>
          </c:tx>
          <c:spPr>
            <a:ln>
              <a:noFill/>
            </a:ln>
            <a:scene3d>
              <a:camera prst="orthographicFront"/>
              <a:lightRig rig="threePt" dir="t"/>
            </a:scene3d>
          </c:spPr>
          <c:dPt>
            <c:idx val="0"/>
            <c:bubble3D val="0"/>
            <c:spPr>
              <a:solidFill>
                <a:srgbClr val="18453B"/>
              </a:solidFill>
              <a:ln>
                <a:noFill/>
              </a:ln>
              <a:effectLst/>
              <a:scene3d>
                <a:camera prst="orthographicFront"/>
                <a:lightRig rig="threePt" dir="t"/>
              </a:scene3d>
            </c:spPr>
            <c:extLst>
              <c:ext xmlns:c16="http://schemas.microsoft.com/office/drawing/2014/chart" uri="{C3380CC4-5D6E-409C-BE32-E72D297353CC}">
                <c16:uniqueId val="{00000001-AD5B-4541-88F3-7357D5012867}"/>
              </c:ext>
            </c:extLst>
          </c:dPt>
          <c:dPt>
            <c:idx val="1"/>
            <c:bubble3D val="0"/>
            <c:spPr>
              <a:solidFill>
                <a:srgbClr val="909AB7"/>
              </a:solidFill>
              <a:ln>
                <a:noFill/>
              </a:ln>
              <a:effectLst/>
              <a:scene3d>
                <a:camera prst="orthographicFront"/>
                <a:lightRig rig="threePt" dir="t"/>
              </a:scene3d>
            </c:spPr>
            <c:extLst>
              <c:ext xmlns:c16="http://schemas.microsoft.com/office/drawing/2014/chart" uri="{C3380CC4-5D6E-409C-BE32-E72D297353CC}">
                <c16:uniqueId val="{00000003-AD5B-4541-88F3-7357D5012867}"/>
              </c:ext>
            </c:extLst>
          </c:dPt>
          <c:dPt>
            <c:idx val="2"/>
            <c:bubble3D val="0"/>
            <c:spPr>
              <a:solidFill>
                <a:srgbClr val="D2EB47"/>
              </a:solidFill>
              <a:ln>
                <a:noFill/>
              </a:ln>
              <a:effectLst/>
              <a:scene3d>
                <a:camera prst="orthographicFront"/>
                <a:lightRig rig="threePt" dir="t"/>
              </a:scene3d>
            </c:spPr>
            <c:extLst>
              <c:ext xmlns:c16="http://schemas.microsoft.com/office/drawing/2014/chart" uri="{C3380CC4-5D6E-409C-BE32-E72D297353CC}">
                <c16:uniqueId val="{00000005-AD5B-4541-88F3-7357D5012867}"/>
              </c:ext>
            </c:extLst>
          </c:dPt>
          <c:dPt>
            <c:idx val="3"/>
            <c:bubble3D val="0"/>
            <c:extLst>
              <c:ext xmlns:c16="http://schemas.microsoft.com/office/drawing/2014/chart" uri="{C3380CC4-5D6E-409C-BE32-E72D297353CC}">
                <c16:uniqueId val="{00000007-AD5B-4541-88F3-7357D501286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Pivots!$B$28:$B$31</c:f>
              <c:strCache>
                <c:ptCount val="3"/>
                <c:pt idx="0">
                  <c:v>Nonprofit</c:v>
                </c:pt>
                <c:pt idx="1">
                  <c:v>For-profit</c:v>
                </c:pt>
                <c:pt idx="2">
                  <c:v>Cooperative</c:v>
                </c:pt>
              </c:strCache>
            </c:strRef>
          </c:cat>
          <c:val>
            <c:numRef>
              <c:f>Pivots!$C$28:$C$31</c:f>
              <c:numCache>
                <c:formatCode>0%</c:formatCode>
                <c:ptCount val="3"/>
                <c:pt idx="0">
                  <c:v>0.6</c:v>
                </c:pt>
                <c:pt idx="1">
                  <c:v>0.3</c:v>
                </c:pt>
                <c:pt idx="2">
                  <c:v>0.1</c:v>
                </c:pt>
              </c:numCache>
            </c:numRef>
          </c:val>
          <c:extLst>
            <c:ext xmlns:c16="http://schemas.microsoft.com/office/drawing/2014/chart" uri="{C3380CC4-5D6E-409C-BE32-E72D297353CC}">
              <c16:uniqueId val="{00000008-AD5B-4541-88F3-7357D5012867}"/>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0109357093188542"/>
          <c:y val="0.41779425431743206"/>
          <c:w val="0.30995186028286748"/>
          <c:h val="0.361176727909011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Dashboard_final.xlsx]Pivots!Percent Orgs by Bus Model</c:name>
    <c:fmtId val="3"/>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Nunito" panose="00000500000000000000" pitchFamily="2" charset="0"/>
                <a:ea typeface="+mn-ea"/>
                <a:cs typeface="+mn-cs"/>
              </a:defRPr>
            </a:pPr>
            <a:r>
              <a:rPr lang="en-US" sz="1200" b="1">
                <a:solidFill>
                  <a:sysClr val="windowText" lastClr="000000"/>
                </a:solidFill>
                <a:latin typeface="Nunito" panose="00000500000000000000" pitchFamily="2" charset="0"/>
              </a:rPr>
              <a:t>Percentage</a:t>
            </a:r>
            <a:r>
              <a:rPr lang="en-US" sz="1200" b="1" baseline="0">
                <a:solidFill>
                  <a:sysClr val="windowText" lastClr="000000"/>
                </a:solidFill>
                <a:latin typeface="Nunito" panose="00000500000000000000" pitchFamily="2" charset="0"/>
              </a:rPr>
              <a:t> of Organizations by Business Model</a:t>
            </a:r>
            <a:endParaRPr lang="en-US" sz="1200" b="1">
              <a:solidFill>
                <a:sysClr val="windowText" lastClr="000000"/>
              </a:solidFill>
              <a:latin typeface="Nunito" panose="00000500000000000000" pitchFamily="2"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Nunito" panose="00000500000000000000" pitchFamily="2" charset="0"/>
              <a:ea typeface="+mn-ea"/>
              <a:cs typeface="+mn-cs"/>
            </a:defRPr>
          </a:pPr>
          <a:endParaRPr lang="en-US"/>
        </a:p>
      </c:txPr>
    </c:title>
    <c:autoTitleDeleted val="0"/>
    <c:pivotFmts>
      <c:pivotFmt>
        <c:idx val="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w="19050">
            <a:noFill/>
          </a:ln>
          <a:effectLst/>
        </c:spPr>
      </c:pivotFmt>
      <c:pivotFmt>
        <c:idx val="2"/>
        <c:spPr>
          <a:solidFill>
            <a:srgbClr val="909AB7"/>
          </a:solidFill>
          <a:ln w="19050">
            <a:noFill/>
          </a:ln>
          <a:effectLst/>
        </c:spPr>
      </c:pivotFmt>
      <c:pivotFmt>
        <c:idx val="3"/>
        <c:spPr>
          <a:solidFill>
            <a:srgbClr val="D2EB47"/>
          </a:solidFill>
          <a:ln w="19050">
            <a:noFill/>
          </a:ln>
          <a:effectLst/>
        </c:spPr>
      </c:pivotFmt>
      <c:pivotFmt>
        <c:idx val="4"/>
        <c:spPr>
          <a:solidFill>
            <a:srgbClr val="535054"/>
          </a:solidFill>
          <a:ln w="19050">
            <a:noFill/>
          </a:ln>
          <a:effectLst/>
        </c:spPr>
      </c:pivotFmt>
      <c:pivotFmt>
        <c:idx val="5"/>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w="19050">
            <a:noFill/>
          </a:ln>
          <a:effectLst/>
        </c:spPr>
      </c:pivotFmt>
      <c:pivotFmt>
        <c:idx val="7"/>
        <c:spPr>
          <a:solidFill>
            <a:srgbClr val="909AB7"/>
          </a:solidFill>
          <a:ln w="19050">
            <a:noFill/>
          </a:ln>
          <a:effectLst/>
        </c:spPr>
      </c:pivotFmt>
      <c:pivotFmt>
        <c:idx val="8"/>
        <c:spPr>
          <a:solidFill>
            <a:srgbClr val="D2EB47"/>
          </a:solidFill>
          <a:ln w="19050">
            <a:noFill/>
          </a:ln>
          <a:effectLst/>
        </c:spPr>
      </c:pivotFmt>
      <c:pivotFmt>
        <c:idx val="9"/>
        <c:spPr>
          <a:solidFill>
            <a:srgbClr val="535054"/>
          </a:solidFill>
          <a:ln w="19050">
            <a:noFill/>
          </a:ln>
          <a:effectLst/>
        </c:spPr>
      </c:pivotFmt>
      <c:pivotFmt>
        <c:idx val="1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8453B"/>
          </a:solidFill>
          <a:ln w="19050">
            <a:noFill/>
          </a:ln>
          <a:effectLst/>
        </c:spPr>
      </c:pivotFmt>
      <c:pivotFmt>
        <c:idx val="12"/>
        <c:spPr>
          <a:solidFill>
            <a:srgbClr val="909AB7"/>
          </a:solidFill>
          <a:ln w="19050">
            <a:noFill/>
          </a:ln>
          <a:effectLst/>
        </c:spPr>
        <c:dLbl>
          <c:idx val="0"/>
          <c:layout>
            <c:manualLayout>
              <c:x val="-0.13899540517013795"/>
              <c:y val="0"/>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D2EB47"/>
          </a:solidFill>
          <a:ln w="19050">
            <a:noFill/>
          </a:ln>
          <a:effectLst/>
        </c:spPr>
      </c:pivotFmt>
      <c:pivotFmt>
        <c:idx val="14"/>
        <c:spPr>
          <a:solidFill>
            <a:srgbClr val="535054"/>
          </a:solidFill>
          <a:ln w="19050">
            <a:noFill/>
          </a:ln>
          <a:effectLst/>
        </c:spPr>
      </c:pivotFmt>
      <c:pivotFmt>
        <c:idx val="15"/>
        <c:spPr>
          <a:solidFill>
            <a:schemeClr val="accent1"/>
          </a:solidFill>
          <a:ln w="19050">
            <a:noFill/>
          </a:ln>
          <a:effectLst/>
        </c:spPr>
      </c:pivotFmt>
    </c:pivotFmts>
    <c:plotArea>
      <c:layout>
        <c:manualLayout>
          <c:layoutTarget val="inner"/>
          <c:xMode val="edge"/>
          <c:yMode val="edge"/>
          <c:x val="0.10984732091415403"/>
          <c:y val="0.23875139064407072"/>
          <c:w val="0.48355739069201714"/>
          <c:h val="0.65270298002873095"/>
        </c:manualLayout>
      </c:layout>
      <c:doughnutChart>
        <c:varyColors val="1"/>
        <c:ser>
          <c:idx val="0"/>
          <c:order val="0"/>
          <c:tx>
            <c:strRef>
              <c:f>Pivots!$C$44</c:f>
              <c:strCache>
                <c:ptCount val="1"/>
                <c:pt idx="0">
                  <c:v>Total</c:v>
                </c:pt>
              </c:strCache>
            </c:strRef>
          </c:tx>
          <c:spPr>
            <a:ln>
              <a:noFill/>
            </a:ln>
          </c:spPr>
          <c:dPt>
            <c:idx val="0"/>
            <c:bubble3D val="0"/>
            <c:spPr>
              <a:solidFill>
                <a:srgbClr val="18453B"/>
              </a:solidFill>
              <a:ln w="19050">
                <a:noFill/>
              </a:ln>
              <a:effectLst/>
            </c:spPr>
            <c:extLst>
              <c:ext xmlns:c16="http://schemas.microsoft.com/office/drawing/2014/chart" uri="{C3380CC4-5D6E-409C-BE32-E72D297353CC}">
                <c16:uniqueId val="{00000001-CDB5-45AE-AEEE-D4EB9875A67C}"/>
              </c:ext>
            </c:extLst>
          </c:dPt>
          <c:dPt>
            <c:idx val="1"/>
            <c:bubble3D val="0"/>
            <c:spPr>
              <a:solidFill>
                <a:srgbClr val="909AB7"/>
              </a:solidFill>
              <a:ln w="19050">
                <a:noFill/>
              </a:ln>
              <a:effectLst/>
            </c:spPr>
            <c:extLst>
              <c:ext xmlns:c16="http://schemas.microsoft.com/office/drawing/2014/chart" uri="{C3380CC4-5D6E-409C-BE32-E72D297353CC}">
                <c16:uniqueId val="{00000003-CDB5-45AE-AEEE-D4EB9875A67C}"/>
              </c:ext>
            </c:extLst>
          </c:dPt>
          <c:dPt>
            <c:idx val="2"/>
            <c:bubble3D val="0"/>
            <c:spPr>
              <a:solidFill>
                <a:srgbClr val="D2EB47"/>
              </a:solidFill>
              <a:ln w="19050">
                <a:noFill/>
              </a:ln>
              <a:effectLst/>
            </c:spPr>
            <c:extLst>
              <c:ext xmlns:c16="http://schemas.microsoft.com/office/drawing/2014/chart" uri="{C3380CC4-5D6E-409C-BE32-E72D297353CC}">
                <c16:uniqueId val="{00000005-CDB5-45AE-AEEE-D4EB9875A67C}"/>
              </c:ext>
            </c:extLst>
          </c:dPt>
          <c:dPt>
            <c:idx val="3"/>
            <c:bubble3D val="0"/>
            <c:spPr>
              <a:solidFill>
                <a:schemeClr val="accent4"/>
              </a:solidFill>
              <a:ln w="19050">
                <a:noFill/>
              </a:ln>
              <a:effectLst/>
            </c:spPr>
            <c:extLst>
              <c:ext xmlns:c16="http://schemas.microsoft.com/office/drawing/2014/chart" uri="{C3380CC4-5D6E-409C-BE32-E72D297353CC}">
                <c16:uniqueId val="{00000007-CDB5-45AE-AEEE-D4EB9875A67C}"/>
              </c:ext>
            </c:extLst>
          </c:dPt>
          <c:dLbls>
            <c:dLbl>
              <c:idx val="1"/>
              <c:layout>
                <c:manualLayout>
                  <c:x val="-0.13899540517013795"/>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B5-45AE-AEEE-D4EB9875A67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Pivots!$B$45:$B$48</c:f>
              <c:strCache>
                <c:ptCount val="3"/>
                <c:pt idx="0">
                  <c:v>Primarily direct to consumer</c:v>
                </c:pt>
                <c:pt idx="1">
                  <c:v>Hybrid</c:v>
                </c:pt>
                <c:pt idx="2">
                  <c:v>Primarily wholesale</c:v>
                </c:pt>
              </c:strCache>
            </c:strRef>
          </c:cat>
          <c:val>
            <c:numRef>
              <c:f>Pivots!$C$45:$C$48</c:f>
              <c:numCache>
                <c:formatCode>0%</c:formatCode>
                <c:ptCount val="3"/>
                <c:pt idx="0">
                  <c:v>0.55000000000000004</c:v>
                </c:pt>
                <c:pt idx="1">
                  <c:v>0.2</c:v>
                </c:pt>
                <c:pt idx="2">
                  <c:v>0.25</c:v>
                </c:pt>
              </c:numCache>
            </c:numRef>
          </c:val>
          <c:extLst>
            <c:ext xmlns:c16="http://schemas.microsoft.com/office/drawing/2014/chart" uri="{C3380CC4-5D6E-409C-BE32-E72D297353CC}">
              <c16:uniqueId val="{00000008-CDB5-45AE-AEEE-D4EB9875A67C}"/>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3422380129313105"/>
          <c:y val="0.33707656913256212"/>
          <c:w val="0.34504440069991249"/>
          <c:h val="0.5947813313459274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Dashboard_final.xlsx]Pivots!Years in Operation</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Percentage</a:t>
            </a:r>
            <a:r>
              <a:rPr lang="en-US" sz="1200" b="1" baseline="0">
                <a:solidFill>
                  <a:sysClr val="windowText" lastClr="000000"/>
                </a:solidFill>
                <a:latin typeface="Nunito" panose="00000500000000000000" pitchFamily="2" charset="0"/>
              </a:rPr>
              <a:t> of Organizations by Years in Operation</a:t>
            </a:r>
            <a:endParaRPr lang="en-US" sz="1200" b="1">
              <a:solidFill>
                <a:sysClr val="windowText" lastClr="000000"/>
              </a:solidFill>
              <a:latin typeface="Nunito" panose="00000500000000000000"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4567276528350144E-2"/>
          <c:y val="0.21001892205334799"/>
          <c:w val="0.95086544694329966"/>
          <c:h val="0.44800544114087942"/>
        </c:manualLayout>
      </c:layout>
      <c:barChart>
        <c:barDir val="bar"/>
        <c:grouping val="stacked"/>
        <c:varyColors val="0"/>
        <c:ser>
          <c:idx val="0"/>
          <c:order val="0"/>
          <c:tx>
            <c:strRef>
              <c:f>Pivots!$C$70:$C$71</c:f>
              <c:strCache>
                <c:ptCount val="1"/>
                <c:pt idx="0">
                  <c:v>0 - 2 years</c:v>
                </c:pt>
              </c:strCache>
            </c:strRef>
          </c:tx>
          <c:spPr>
            <a:solidFill>
              <a:srgbClr val="1845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Pivots!$C$72</c:f>
              <c:numCache>
                <c:formatCode>0%</c:formatCode>
                <c:ptCount val="1"/>
                <c:pt idx="0">
                  <c:v>0.15</c:v>
                </c:pt>
              </c:numCache>
            </c:numRef>
          </c:val>
          <c:extLst>
            <c:ext xmlns:c16="http://schemas.microsoft.com/office/drawing/2014/chart" uri="{C3380CC4-5D6E-409C-BE32-E72D297353CC}">
              <c16:uniqueId val="{00000000-A7DE-403C-AD19-AB394E8D1697}"/>
            </c:ext>
          </c:extLst>
        </c:ser>
        <c:ser>
          <c:idx val="1"/>
          <c:order val="1"/>
          <c:tx>
            <c:strRef>
              <c:f>Pivots!$D$70:$D$71</c:f>
              <c:strCache>
                <c:ptCount val="1"/>
                <c:pt idx="0">
                  <c:v>3 - 5 years</c:v>
                </c:pt>
              </c:strCache>
            </c:strRef>
          </c:tx>
          <c:spPr>
            <a:solidFill>
              <a:srgbClr val="909AB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Pivots!$D$72</c:f>
              <c:numCache>
                <c:formatCode>0%</c:formatCode>
                <c:ptCount val="1"/>
                <c:pt idx="0">
                  <c:v>0.25</c:v>
                </c:pt>
              </c:numCache>
            </c:numRef>
          </c:val>
          <c:extLst>
            <c:ext xmlns:c16="http://schemas.microsoft.com/office/drawing/2014/chart" uri="{C3380CC4-5D6E-409C-BE32-E72D297353CC}">
              <c16:uniqueId val="{00000001-A7DE-403C-AD19-AB394E8D1697}"/>
            </c:ext>
          </c:extLst>
        </c:ser>
        <c:ser>
          <c:idx val="2"/>
          <c:order val="2"/>
          <c:tx>
            <c:strRef>
              <c:f>Pivots!$E$70:$E$71</c:f>
              <c:strCache>
                <c:ptCount val="1"/>
                <c:pt idx="0">
                  <c:v>6 - 10 years</c:v>
                </c:pt>
              </c:strCache>
            </c:strRef>
          </c:tx>
          <c:spPr>
            <a:solidFill>
              <a:srgbClr val="D2EB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Pivots!$E$72</c:f>
              <c:numCache>
                <c:formatCode>0%</c:formatCode>
                <c:ptCount val="1"/>
                <c:pt idx="0">
                  <c:v>0.35</c:v>
                </c:pt>
              </c:numCache>
            </c:numRef>
          </c:val>
          <c:extLst>
            <c:ext xmlns:c16="http://schemas.microsoft.com/office/drawing/2014/chart" uri="{C3380CC4-5D6E-409C-BE32-E72D297353CC}">
              <c16:uniqueId val="{00000002-A7DE-403C-AD19-AB394E8D1697}"/>
            </c:ext>
          </c:extLst>
        </c:ser>
        <c:ser>
          <c:idx val="3"/>
          <c:order val="3"/>
          <c:tx>
            <c:strRef>
              <c:f>Pivots!$F$70:$F$71</c:f>
              <c:strCache>
                <c:ptCount val="1"/>
                <c:pt idx="0">
                  <c:v>11 - 15 years</c:v>
                </c:pt>
              </c:strCache>
            </c:strRef>
          </c:tx>
          <c:spPr>
            <a:solidFill>
              <a:srgbClr val="53505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Pivots!$F$72</c:f>
              <c:numCache>
                <c:formatCode>0%</c:formatCode>
                <c:ptCount val="1"/>
                <c:pt idx="0">
                  <c:v>0.15</c:v>
                </c:pt>
              </c:numCache>
            </c:numRef>
          </c:val>
          <c:extLst>
            <c:ext xmlns:c16="http://schemas.microsoft.com/office/drawing/2014/chart" uri="{C3380CC4-5D6E-409C-BE32-E72D297353CC}">
              <c16:uniqueId val="{00000003-A7DE-403C-AD19-AB394E8D1697}"/>
            </c:ext>
          </c:extLst>
        </c:ser>
        <c:ser>
          <c:idx val="4"/>
          <c:order val="4"/>
          <c:tx>
            <c:strRef>
              <c:f>Pivots!$G$70:$G$71</c:f>
              <c:strCache>
                <c:ptCount val="1"/>
                <c:pt idx="0">
                  <c:v>over 20 years</c:v>
                </c:pt>
              </c:strCache>
            </c:strRef>
          </c:tx>
          <c:spPr>
            <a:solidFill>
              <a:srgbClr val="008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Pivots!$G$72</c:f>
              <c:numCache>
                <c:formatCode>0%</c:formatCode>
                <c:ptCount val="1"/>
                <c:pt idx="0">
                  <c:v>0.1</c:v>
                </c:pt>
              </c:numCache>
            </c:numRef>
          </c:val>
          <c:extLst>
            <c:ext xmlns:c16="http://schemas.microsoft.com/office/drawing/2014/chart" uri="{C3380CC4-5D6E-409C-BE32-E72D297353CC}">
              <c16:uniqueId val="{00000004-A7DE-403C-AD19-AB394E8D1697}"/>
            </c:ext>
          </c:extLst>
        </c:ser>
        <c:dLbls>
          <c:dLblPos val="ctr"/>
          <c:showLegendKey val="0"/>
          <c:showVal val="1"/>
          <c:showCatName val="0"/>
          <c:showSerName val="0"/>
          <c:showPercent val="0"/>
          <c:showBubbleSize val="0"/>
        </c:dLbls>
        <c:gapWidth val="150"/>
        <c:overlap val="100"/>
        <c:axId val="963286159"/>
        <c:axId val="963274511"/>
      </c:barChart>
      <c:catAx>
        <c:axId val="963286159"/>
        <c:scaling>
          <c:orientation val="minMax"/>
        </c:scaling>
        <c:delete val="1"/>
        <c:axPos val="l"/>
        <c:numFmt formatCode="General" sourceLinked="1"/>
        <c:majorTickMark val="none"/>
        <c:minorTickMark val="none"/>
        <c:tickLblPos val="nextTo"/>
        <c:crossAx val="963274511"/>
        <c:crosses val="autoZero"/>
        <c:auto val="1"/>
        <c:lblAlgn val="ctr"/>
        <c:lblOffset val="100"/>
        <c:noMultiLvlLbl val="0"/>
      </c:catAx>
      <c:valAx>
        <c:axId val="963274511"/>
        <c:scaling>
          <c:orientation val="minMax"/>
          <c:max val="1"/>
        </c:scaling>
        <c:delete val="1"/>
        <c:axPos val="b"/>
        <c:numFmt formatCode="0%" sourceLinked="1"/>
        <c:majorTickMark val="none"/>
        <c:minorTickMark val="none"/>
        <c:tickLblPos val="nextTo"/>
        <c:crossAx val="963286159"/>
        <c:crosses val="autoZero"/>
        <c:crossBetween val="between"/>
      </c:valAx>
      <c:spPr>
        <a:noFill/>
        <a:ln>
          <a:noFill/>
        </a:ln>
        <a:effectLst/>
      </c:spPr>
    </c:plotArea>
    <c:legend>
      <c:legendPos val="b"/>
      <c:layout>
        <c:manualLayout>
          <c:xMode val="edge"/>
          <c:yMode val="edge"/>
          <c:x val="6.7001663259136758E-3"/>
          <c:y val="0.63866385887810539"/>
          <c:w val="0.77859750446004927"/>
          <c:h val="0.1545841651943325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Dashboard_final.xlsx]Pivots!Avg OER</c:name>
    <c:fmtId val="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Operating Expense Ratio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a:noFill/>
          </a:ln>
          <a:effectLst/>
        </c:spPr>
      </c:pivotFmt>
      <c:pivotFmt>
        <c:idx val="2"/>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a:noFill/>
          </a:ln>
          <a:effectLst/>
        </c:spPr>
      </c:pivotFmt>
      <c:pivotFmt>
        <c:idx val="7"/>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18453B"/>
          </a:solidFill>
          <a:ln>
            <a:noFill/>
          </a:ln>
          <a:effectLst/>
        </c:spPr>
      </c:pivotFmt>
      <c:pivotFmt>
        <c:idx val="11"/>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4348182386143893E-2"/>
          <c:y val="0.17359163939595051"/>
          <c:w val="0.9313036352277122"/>
          <c:h val="0.69452656979064054"/>
        </c:manualLayout>
      </c:layout>
      <c:barChart>
        <c:barDir val="col"/>
        <c:grouping val="clustered"/>
        <c:varyColors val="0"/>
        <c:ser>
          <c:idx val="0"/>
          <c:order val="0"/>
          <c:tx>
            <c:strRef>
              <c:f>Pivots!$B$57</c:f>
              <c:strCache>
                <c:ptCount val="1"/>
                <c:pt idx="0">
                  <c:v>Min of OER</c:v>
                </c:pt>
              </c:strCache>
            </c:strRef>
          </c:tx>
          <c:spPr>
            <a:solidFill>
              <a:srgbClr val="D2EB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Pivots!$B$58</c:f>
              <c:strCache>
                <c:ptCount val="1"/>
                <c:pt idx="0">
                  <c:v>Total</c:v>
                </c:pt>
              </c:strCache>
            </c:strRef>
          </c:cat>
          <c:val>
            <c:numRef>
              <c:f>Pivots!$B$58</c:f>
              <c:numCache>
                <c:formatCode>0.00</c:formatCode>
                <c:ptCount val="1"/>
                <c:pt idx="0">
                  <c:v>9.5238095238095205E-2</c:v>
                </c:pt>
              </c:numCache>
            </c:numRef>
          </c:val>
          <c:extLst>
            <c:ext xmlns:c16="http://schemas.microsoft.com/office/drawing/2014/chart" uri="{C3380CC4-5D6E-409C-BE32-E72D297353CC}">
              <c16:uniqueId val="{00000000-ADF6-495A-AAFD-534242230203}"/>
            </c:ext>
          </c:extLst>
        </c:ser>
        <c:ser>
          <c:idx val="1"/>
          <c:order val="1"/>
          <c:tx>
            <c:strRef>
              <c:f>Pivots!$C$57</c:f>
              <c:strCache>
                <c:ptCount val="1"/>
                <c:pt idx="0">
                  <c:v>Average of OER</c:v>
                </c:pt>
              </c:strCache>
            </c:strRef>
          </c:tx>
          <c:spPr>
            <a:solidFill>
              <a:schemeClr val="accent2"/>
            </a:solidFill>
            <a:ln>
              <a:noFill/>
            </a:ln>
            <a:effectLst/>
          </c:spPr>
          <c:invertIfNegative val="0"/>
          <c:dPt>
            <c:idx val="0"/>
            <c:invertIfNegative val="0"/>
            <c:bubble3D val="0"/>
            <c:spPr>
              <a:solidFill>
                <a:srgbClr val="18453B"/>
              </a:solidFill>
              <a:ln>
                <a:noFill/>
              </a:ln>
              <a:effectLst/>
            </c:spPr>
            <c:extLst>
              <c:ext xmlns:c16="http://schemas.microsoft.com/office/drawing/2014/chart" uri="{C3380CC4-5D6E-409C-BE32-E72D297353CC}">
                <c16:uniqueId val="{00000002-ADF6-495A-AAFD-53424223020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Pivots!$B$58</c:f>
              <c:strCache>
                <c:ptCount val="1"/>
                <c:pt idx="0">
                  <c:v>Total</c:v>
                </c:pt>
              </c:strCache>
            </c:strRef>
          </c:cat>
          <c:val>
            <c:numRef>
              <c:f>Pivots!$C$58</c:f>
              <c:numCache>
                <c:formatCode>0.00</c:formatCode>
                <c:ptCount val="1"/>
                <c:pt idx="0">
                  <c:v>0.74538522269815888</c:v>
                </c:pt>
              </c:numCache>
            </c:numRef>
          </c:val>
          <c:extLst>
            <c:ext xmlns:c16="http://schemas.microsoft.com/office/drawing/2014/chart" uri="{C3380CC4-5D6E-409C-BE32-E72D297353CC}">
              <c16:uniqueId val="{00000003-ADF6-495A-AAFD-534242230203}"/>
            </c:ext>
          </c:extLst>
        </c:ser>
        <c:ser>
          <c:idx val="2"/>
          <c:order val="2"/>
          <c:tx>
            <c:strRef>
              <c:f>Pivots!$D$57</c:f>
              <c:strCache>
                <c:ptCount val="1"/>
                <c:pt idx="0">
                  <c:v>Max of OER</c:v>
                </c:pt>
              </c:strCache>
            </c:strRef>
          </c:tx>
          <c:spPr>
            <a:solidFill>
              <a:srgbClr val="909AB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Pivots!$B$58</c:f>
              <c:strCache>
                <c:ptCount val="1"/>
                <c:pt idx="0">
                  <c:v>Total</c:v>
                </c:pt>
              </c:strCache>
            </c:strRef>
          </c:cat>
          <c:val>
            <c:numRef>
              <c:f>Pivots!$D$58</c:f>
              <c:numCache>
                <c:formatCode>0.00</c:formatCode>
                <c:ptCount val="1"/>
                <c:pt idx="0">
                  <c:v>1</c:v>
                </c:pt>
              </c:numCache>
            </c:numRef>
          </c:val>
          <c:extLst>
            <c:ext xmlns:c16="http://schemas.microsoft.com/office/drawing/2014/chart" uri="{C3380CC4-5D6E-409C-BE32-E72D297353CC}">
              <c16:uniqueId val="{00000004-ADF6-495A-AAFD-534242230203}"/>
            </c:ext>
          </c:extLst>
        </c:ser>
        <c:dLbls>
          <c:dLblPos val="outEnd"/>
          <c:showLegendKey val="0"/>
          <c:showVal val="1"/>
          <c:showCatName val="0"/>
          <c:showSerName val="0"/>
          <c:showPercent val="0"/>
          <c:showBubbleSize val="0"/>
        </c:dLbls>
        <c:gapWidth val="219"/>
        <c:overlap val="-27"/>
        <c:axId val="956608351"/>
        <c:axId val="956605855"/>
      </c:barChart>
      <c:catAx>
        <c:axId val="956608351"/>
        <c:scaling>
          <c:orientation val="minMax"/>
        </c:scaling>
        <c:delete val="1"/>
        <c:axPos val="b"/>
        <c:numFmt formatCode="General" sourceLinked="1"/>
        <c:majorTickMark val="out"/>
        <c:minorTickMark val="none"/>
        <c:tickLblPos val="nextTo"/>
        <c:crossAx val="956605855"/>
        <c:crosses val="autoZero"/>
        <c:auto val="0"/>
        <c:lblAlgn val="ctr"/>
        <c:lblOffset val="100"/>
        <c:noMultiLvlLbl val="0"/>
      </c:catAx>
      <c:valAx>
        <c:axId val="956605855"/>
        <c:scaling>
          <c:orientation val="minMax"/>
          <c:max val="10"/>
          <c:min val="0"/>
        </c:scaling>
        <c:delete val="1"/>
        <c:axPos val="l"/>
        <c:numFmt formatCode="0.00" sourceLinked="1"/>
        <c:majorTickMark val="out"/>
        <c:minorTickMark val="none"/>
        <c:tickLblPos val="nextTo"/>
        <c:crossAx val="956608351"/>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Dashboard_final.xlsx]Pivots!Grant Dependence</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Dependence on Grant Funding</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18453B"/>
          </a:solidFill>
          <a:ln>
            <a:noFill/>
          </a:ln>
          <a:effectLst/>
        </c:spPr>
      </c:pivotFmt>
      <c:pivotFmt>
        <c:idx val="5"/>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Pivots!$C$62:$C$63</c:f>
              <c:strCache>
                <c:ptCount val="1"/>
                <c:pt idx="0">
                  <c:v>Not at all dependent</c:v>
                </c:pt>
              </c:strCache>
            </c:strRef>
          </c:tx>
          <c:spPr>
            <a:solidFill>
              <a:srgbClr val="1845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Pivots!$B$64</c:f>
              <c:strCache>
                <c:ptCount val="1"/>
                <c:pt idx="0">
                  <c:v>Total</c:v>
                </c:pt>
              </c:strCache>
            </c:strRef>
          </c:cat>
          <c:val>
            <c:numRef>
              <c:f>Pivots!$C$64</c:f>
              <c:numCache>
                <c:formatCode>0%</c:formatCode>
                <c:ptCount val="1"/>
                <c:pt idx="0">
                  <c:v>0.29411764705882354</c:v>
                </c:pt>
              </c:numCache>
            </c:numRef>
          </c:val>
          <c:extLst>
            <c:ext xmlns:c16="http://schemas.microsoft.com/office/drawing/2014/chart" uri="{C3380CC4-5D6E-409C-BE32-E72D297353CC}">
              <c16:uniqueId val="{00000000-4635-4224-8201-0967125FE818}"/>
            </c:ext>
          </c:extLst>
        </c:ser>
        <c:ser>
          <c:idx val="1"/>
          <c:order val="1"/>
          <c:tx>
            <c:strRef>
              <c:f>Pivots!$D$62:$D$63</c:f>
              <c:strCache>
                <c:ptCount val="1"/>
                <c:pt idx="0">
                  <c:v>Somewhat dependent</c:v>
                </c:pt>
              </c:strCache>
            </c:strRef>
          </c:tx>
          <c:spPr>
            <a:solidFill>
              <a:srgbClr val="909AB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Pivots!$B$64</c:f>
              <c:strCache>
                <c:ptCount val="1"/>
                <c:pt idx="0">
                  <c:v>Total</c:v>
                </c:pt>
              </c:strCache>
            </c:strRef>
          </c:cat>
          <c:val>
            <c:numRef>
              <c:f>Pivots!$D$64</c:f>
              <c:numCache>
                <c:formatCode>0%</c:formatCode>
                <c:ptCount val="1"/>
                <c:pt idx="0">
                  <c:v>0.23529411764705882</c:v>
                </c:pt>
              </c:numCache>
            </c:numRef>
          </c:val>
          <c:extLst>
            <c:ext xmlns:c16="http://schemas.microsoft.com/office/drawing/2014/chart" uri="{C3380CC4-5D6E-409C-BE32-E72D297353CC}">
              <c16:uniqueId val="{00000001-4635-4224-8201-0967125FE818}"/>
            </c:ext>
          </c:extLst>
        </c:ser>
        <c:ser>
          <c:idx val="2"/>
          <c:order val="2"/>
          <c:tx>
            <c:strRef>
              <c:f>Pivots!$E$62:$E$63</c:f>
              <c:strCache>
                <c:ptCount val="1"/>
                <c:pt idx="0">
                  <c:v>Highly dependent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Pivots!$B$64</c:f>
              <c:strCache>
                <c:ptCount val="1"/>
                <c:pt idx="0">
                  <c:v>Total</c:v>
                </c:pt>
              </c:strCache>
            </c:strRef>
          </c:cat>
          <c:val>
            <c:numRef>
              <c:f>Pivots!$E$64</c:f>
              <c:numCache>
                <c:formatCode>0%</c:formatCode>
                <c:ptCount val="1"/>
                <c:pt idx="0">
                  <c:v>0.47058823529411764</c:v>
                </c:pt>
              </c:numCache>
            </c:numRef>
          </c:val>
          <c:extLst>
            <c:ext xmlns:c16="http://schemas.microsoft.com/office/drawing/2014/chart" uri="{C3380CC4-5D6E-409C-BE32-E72D297353CC}">
              <c16:uniqueId val="{00000004-4635-4224-8201-0967125FE818}"/>
            </c:ext>
          </c:extLst>
        </c:ser>
        <c:dLbls>
          <c:dLblPos val="ctr"/>
          <c:showLegendKey val="0"/>
          <c:showVal val="1"/>
          <c:showCatName val="0"/>
          <c:showSerName val="0"/>
          <c:showPercent val="0"/>
          <c:showBubbleSize val="0"/>
        </c:dLbls>
        <c:gapWidth val="150"/>
        <c:overlap val="100"/>
        <c:axId val="766718495"/>
        <c:axId val="766719327"/>
      </c:barChart>
      <c:catAx>
        <c:axId val="766718495"/>
        <c:scaling>
          <c:orientation val="minMax"/>
        </c:scaling>
        <c:delete val="1"/>
        <c:axPos val="l"/>
        <c:numFmt formatCode="General" sourceLinked="1"/>
        <c:majorTickMark val="none"/>
        <c:minorTickMark val="none"/>
        <c:tickLblPos val="nextTo"/>
        <c:crossAx val="766719327"/>
        <c:crosses val="autoZero"/>
        <c:auto val="1"/>
        <c:lblAlgn val="ctr"/>
        <c:lblOffset val="100"/>
        <c:noMultiLvlLbl val="0"/>
      </c:catAx>
      <c:valAx>
        <c:axId val="766719327"/>
        <c:scaling>
          <c:orientation val="minMax"/>
          <c:max val="1"/>
        </c:scaling>
        <c:delete val="1"/>
        <c:axPos val="b"/>
        <c:numFmt formatCode="0%" sourceLinked="1"/>
        <c:majorTickMark val="none"/>
        <c:minorTickMark val="none"/>
        <c:tickLblPos val="nextTo"/>
        <c:crossAx val="7667184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[National Food Hub Survey Dashboard_final.xlsx]Pivots!Sales by Cust Type</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Average Percentage of Total Gross Sales by Customer Type</a:t>
            </a:r>
            <a:r>
              <a:rPr lang="en-US" sz="1200" b="1" baseline="30000">
                <a:solidFill>
                  <a:sysClr val="windowText" lastClr="000000"/>
                </a:solidFill>
                <a:latin typeface="Nunito" panose="00000500000000000000" pitchFamily="2" charset="0"/>
              </a:rPr>
              <a:t>4,5</a:t>
            </a:r>
            <a:endParaRPr lang="en-US" sz="1200" b="1">
              <a:solidFill>
                <a:sysClr val="windowText" lastClr="000000"/>
              </a:solidFill>
              <a:latin typeface="Nunito" panose="00000500000000000000"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5"/>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7"/>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D73AC45E-68FD-4358-A5E9-A83EB0208C50}"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Lst>
        </c:dLbl>
      </c:pivotFmt>
      <c:pivotFmt>
        <c:idx val="8"/>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4BF0C00D-ED44-45CE-9C17-ADE39C21FB46}"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Lst>
        </c:dLbl>
      </c:pivotFmt>
      <c:pivotFmt>
        <c:idx val="9"/>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9F1550AF-589E-41CB-9C1A-DA0AB4AE7FFA}"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0154791A-38FC-45EE-9628-097F00BC63D0}"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10"/>
        <c:spPr>
          <a:solidFill>
            <a:srgbClr val="008183"/>
          </a:solidFill>
          <a:ln>
            <a:noFill/>
          </a:ln>
          <a:effectLst/>
        </c:spPr>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Lst>
        </c:dLbl>
      </c:pivotFmt>
      <c:pivotFmt>
        <c:idx val="1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fld id="{A91B4A17-6786-4F47-9563-2D7E2746B036}" type="SERIESNAME">
                  <a:rPr lang="en-US"/>
                  <a:pPr algn="l">
                    <a:defRPr sz="1000" b="0" i="0" u="none" strike="noStrike" kern="1200" baseline="0">
                      <a:solidFill>
                        <a:schemeClr val="tx1"/>
                      </a:solidFill>
                      <a:latin typeface="Nunito" panose="00000500000000000000" pitchFamily="2" charset="0"/>
                      <a:ea typeface="+mn-ea"/>
                      <a:cs typeface="+mn-cs"/>
                    </a:defRPr>
                  </a:pPr>
                  <a:t>[SERIES NAME]</a:t>
                </a:fld>
                <a:r>
                  <a:rPr lang="en-US" baseline="0"/>
                  <a:t>, </a:t>
                </a:r>
                <a:fld id="{0BE72C44-BE39-4ACA-B737-7DC6BA7327D6}" type="VALUE">
                  <a:rPr lang="en-US" baseline="0"/>
                  <a:pPr algn="l">
                    <a:defRPr sz="1000" b="0" i="0" u="none" strike="noStrike" kern="1200" baseline="0">
                      <a:solidFill>
                        <a:schemeClr val="tx1"/>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Lst>
        </c:dLbl>
      </c:pivotFmt>
      <c:pivotFmt>
        <c:idx val="12"/>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CA937A0A-98CF-41F8-9B31-9AF1FF7E9684}"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E1302C42-16F7-4E31-B912-426C5B2655D1}"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13"/>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727F8CD8-5C84-4511-BD78-130094D972AF}"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F42A5F11-3786-4EB8-B194-B94C32043BEF}"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1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5"/>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D73AC45E-68FD-4358-A5E9-A83EB0208C50}"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Lst>
        </c:dLbl>
      </c:pivotFmt>
      <c:pivotFmt>
        <c:idx val="1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7"/>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4BF0C00D-ED44-45CE-9C17-ADE39C21FB46}"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Lst>
        </c:dLbl>
      </c:pivotFmt>
      <c:pivotFmt>
        <c:idx val="1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9"/>
        <c:spPr>
          <a:solidFill>
            <a:srgbClr val="008183"/>
          </a:solidFill>
          <a:ln>
            <a:noFill/>
          </a:ln>
          <a:effectLst/>
        </c:spPr>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Lst>
        </c:dLbl>
      </c:pivotFmt>
      <c:pivotFmt>
        <c:idx val="2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fld id="{A91B4A17-6786-4F47-9563-2D7E2746B036}" type="SERIESNAME">
                  <a:rPr lang="en-US"/>
                  <a:pPr algn="l">
                    <a:defRPr sz="1000" b="0" i="0" u="none" strike="noStrike" kern="1200" baseline="0">
                      <a:solidFill>
                        <a:schemeClr val="tx1"/>
                      </a:solidFill>
                      <a:latin typeface="Nunito" panose="00000500000000000000" pitchFamily="2" charset="0"/>
                      <a:ea typeface="+mn-ea"/>
                      <a:cs typeface="+mn-cs"/>
                    </a:defRPr>
                  </a:pPr>
                  <a:t>[SERIES NAME]</a:t>
                </a:fld>
                <a:r>
                  <a:rPr lang="en-US" baseline="0"/>
                  <a:t>, </a:t>
                </a:r>
                <a:fld id="{0BE72C44-BE39-4ACA-B737-7DC6BA7327D6}" type="VALUE">
                  <a:rPr lang="en-US" baseline="0"/>
                  <a:pPr algn="l">
                    <a:defRPr sz="1000" b="0" i="0" u="none" strike="noStrike" kern="1200" baseline="0">
                      <a:solidFill>
                        <a:schemeClr val="tx1"/>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Lst>
        </c:dLbl>
      </c:pivotFmt>
      <c:pivotFmt>
        <c:idx val="2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3"/>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CA937A0A-98CF-41F8-9B31-9AF1FF7E9684}"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E1302C42-16F7-4E31-B912-426C5B2655D1}"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2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5"/>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9F1550AF-589E-41CB-9C1A-DA0AB4AE7FFA}"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0154791A-38FC-45EE-9628-097F00BC63D0}"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2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7"/>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727F8CD8-5C84-4511-BD78-130094D972AF}"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F42A5F11-3786-4EB8-B194-B94C32043BEF}"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2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9"/>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D73AC45E-68FD-4358-A5E9-A83EB0208C50}" type="SERIESNAME">
                  <a:rPr lang="en-US" sz="100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Lst>
        </c:dLbl>
      </c:pivotFmt>
      <c:pivotFmt>
        <c:idx val="3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3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4BF0C00D-ED44-45CE-9C17-ADE39C21FB46}" type="SERIESNAME">
                  <a:rPr lang="en-US" sz="100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Lst>
        </c:dLbl>
      </c:pivotFmt>
      <c:pivotFmt>
        <c:idx val="3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33"/>
        <c:spPr>
          <a:solidFill>
            <a:srgbClr val="008183"/>
          </a:solidFill>
          <a:ln>
            <a:noFill/>
          </a:ln>
          <a:effectLst/>
        </c:spPr>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a:solidFill>
                        <a:sysClr val="windowText" lastClr="000000"/>
                      </a:solidFill>
                      <a:latin typeface="Nunito" panose="00000500000000000000" pitchFamily="2" charset="0"/>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a:solidFill>
                        <a:sysClr val="windowText" lastClr="000000"/>
                      </a:solidFill>
                      <a:latin typeface="Nunito" panose="00000500000000000000" pitchFamily="2" charset="0"/>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Lst>
        </c:dLbl>
      </c:pivotFmt>
      <c:pivotFmt>
        <c:idx val="3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5"/>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fld id="{A91B4A17-6786-4F47-9563-2D7E2746B036}" type="SERIESNAME">
                  <a:rPr lang="en-US"/>
                  <a:pPr algn="l">
                    <a:defRPr sz="1000">
                      <a:solidFill>
                        <a:schemeClr val="tx1"/>
                      </a:solidFill>
                      <a:latin typeface="Nunito" panose="00000500000000000000" pitchFamily="2" charset="0"/>
                    </a:defRPr>
                  </a:pPr>
                  <a:t>[SERIES NAME]</a:t>
                </a:fld>
                <a:r>
                  <a:rPr lang="en-US" baseline="0"/>
                  <a:t>, </a:t>
                </a:r>
                <a:fld id="{0BE72C44-BE39-4ACA-B737-7DC6BA7327D6}" type="VALUE">
                  <a:rPr lang="en-US" baseline="0"/>
                  <a:pPr algn="l">
                    <a:defRPr sz="1000">
                      <a:solidFill>
                        <a:schemeClr val="tx1"/>
                      </a:solidFill>
                      <a:latin typeface="Nunito" panose="00000500000000000000" pitchFamily="2" charset="0"/>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Lst>
        </c:dLbl>
      </c:pivotFmt>
      <c:pivotFmt>
        <c:idx val="3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37"/>
        <c:spPr>
          <a:solidFill>
            <a:srgbClr val="008183"/>
          </a:solidFill>
          <a:ln>
            <a:noFill/>
          </a:ln>
          <a:effectLst/>
        </c:spPr>
        <c:dLbl>
          <c:idx val="0"/>
          <c:layout>
            <c:manualLayout>
              <c:x val="0"/>
              <c:y val="0"/>
            </c:manualLayout>
          </c:layout>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CA937A0A-98CF-41F8-9B31-9AF1FF7E9684}" type="SERIESNAME">
                  <a:rPr lang="en-US">
                    <a:solidFill>
                      <a:sysClr val="windowText" lastClr="000000"/>
                    </a:solidFill>
                  </a:rPr>
                  <a:pPr algn="l">
                    <a:defRPr sz="1000">
                      <a:solidFill>
                        <a:sysClr val="windowText" lastClr="000000"/>
                      </a:solidFill>
                      <a:latin typeface="Nunito" panose="00000500000000000000" pitchFamily="2" charset="0"/>
                    </a:defRPr>
                  </a:pPr>
                  <a:t>[SERIES NAME]</a:t>
                </a:fld>
                <a:r>
                  <a:rPr lang="en-US" baseline="0">
                    <a:solidFill>
                      <a:sysClr val="windowText" lastClr="000000"/>
                    </a:solidFill>
                  </a:rPr>
                  <a:t>, </a:t>
                </a:r>
                <a:fld id="{E1302C42-16F7-4E31-B912-426C5B2655D1}" type="VALUE">
                  <a:rPr lang="en-US" baseline="0">
                    <a:solidFill>
                      <a:sysClr val="windowText" lastClr="000000"/>
                    </a:solidFill>
                  </a:rPr>
                  <a:pPr algn="l">
                    <a:defRPr sz="1000">
                      <a:solidFill>
                        <a:sysClr val="windowText" lastClr="000000"/>
                      </a:solidFill>
                      <a:latin typeface="Nunito" panose="00000500000000000000" pitchFamily="2" charset="0"/>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3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9"/>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9F1550AF-589E-41CB-9C1A-DA0AB4AE7FFA}" type="SERIESNAME">
                  <a:rPr lang="en-US"/>
                  <a:pPr algn="l">
                    <a:defRPr sz="1000">
                      <a:solidFill>
                        <a:sysClr val="windowText" lastClr="000000"/>
                      </a:solidFill>
                      <a:latin typeface="Nunito" panose="00000500000000000000" pitchFamily="2" charset="0"/>
                    </a:defRPr>
                  </a:pPr>
                  <a:t>[SERIES NAME]</a:t>
                </a:fld>
                <a:r>
                  <a:rPr lang="en-US" baseline="0"/>
                  <a:t>, </a:t>
                </a:r>
                <a:fld id="{0154791A-38FC-45EE-9628-097F00BC63D0}" type="VALUE">
                  <a:rPr lang="en-US" baseline="0"/>
                  <a:pPr algn="l">
                    <a:defRPr sz="1000">
                      <a:solidFill>
                        <a:sysClr val="windowText" lastClr="000000"/>
                      </a:solidFill>
                      <a:latin typeface="Nunito" panose="00000500000000000000" pitchFamily="2" charset="0"/>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4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4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727F8CD8-5C84-4511-BD78-130094D972AF}" type="SERIESNAME">
                  <a:rPr lang="en-US"/>
                  <a:pPr algn="l">
                    <a:defRPr sz="1000">
                      <a:solidFill>
                        <a:sysClr val="windowText" lastClr="000000"/>
                      </a:solidFill>
                      <a:latin typeface="Nunito" panose="00000500000000000000" pitchFamily="2" charset="0"/>
                    </a:defRPr>
                  </a:pPr>
                  <a:t>[SERIES NAME]</a:t>
                </a:fld>
                <a:r>
                  <a:rPr lang="en-US" baseline="0"/>
                  <a:t>, </a:t>
                </a:r>
                <a:fld id="{F42A5F11-3786-4EB8-B194-B94C32043BEF}" type="VALUE">
                  <a:rPr lang="en-US" baseline="0"/>
                  <a:pPr algn="l">
                    <a:defRPr sz="1000">
                      <a:solidFill>
                        <a:sysClr val="windowText" lastClr="000000"/>
                      </a:solidFill>
                      <a:latin typeface="Nunito" panose="00000500000000000000" pitchFamily="2" charset="0"/>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s>
    <c:plotArea>
      <c:layout/>
      <c:barChart>
        <c:barDir val="bar"/>
        <c:grouping val="clustered"/>
        <c:varyColors val="0"/>
        <c:ser>
          <c:idx val="0"/>
          <c:order val="0"/>
          <c:tx>
            <c:strRef>
              <c:f>Pivots!$B$76</c:f>
              <c:strCache>
                <c:ptCount val="1"/>
                <c:pt idx="0">
                  <c:v>Direct to Consumer</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0-4104-4869-BBC1-A865754435CE}"/>
              </c:ext>
            </c:extLst>
          </c:dPt>
          <c:dLbls>
            <c:dLbl>
              <c:idx val="0"/>
              <c:tx>
                <c:rich>
                  <a:bodyPr/>
                  <a:lstStyle/>
                  <a:p>
                    <a:fld id="{D73AC45E-68FD-4358-A5E9-A83EB0208C50}" type="SERIESNAME">
                      <a:rPr lang="en-US" sz="1000">
                        <a:solidFill>
                          <a:sysClr val="windowText" lastClr="000000"/>
                        </a:solidFill>
                        <a:latin typeface="Nunito" panose="00000500000000000000" pitchFamily="2" charset="0"/>
                      </a: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t>[VALUE]</a:t>
                    </a:fld>
                    <a:r>
                      <a:rPr lang="en-US" sz="1000" baseline="0">
                        <a:solidFill>
                          <a:sysClr val="windowText" lastClr="000000"/>
                        </a:solidFill>
                        <a:latin typeface="Nunito" panose="00000500000000000000" pitchFamily="2" charset="0"/>
                      </a:rPr>
                      <a:t>%</a:t>
                    </a:r>
                  </a:p>
                </c:rich>
              </c:tx>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 xmlns:c16="http://schemas.microsoft.com/office/drawing/2014/chart" uri="{C3380CC4-5D6E-409C-BE32-E72D297353CC}">
                  <c16:uniqueId val="{00000000-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Pivots!$B$77</c:f>
              <c:numCache>
                <c:formatCode>0</c:formatCode>
                <c:ptCount val="1"/>
                <c:pt idx="0">
                  <c:v>45.258666666666663</c:v>
                </c:pt>
              </c:numCache>
            </c:numRef>
          </c:val>
          <c:extLst>
            <c:ext xmlns:c16="http://schemas.microsoft.com/office/drawing/2014/chart" uri="{C3380CC4-5D6E-409C-BE32-E72D297353CC}">
              <c16:uniqueId val="{00000001-4104-4869-BBC1-A865754435CE}"/>
            </c:ext>
          </c:extLst>
        </c:ser>
        <c:ser>
          <c:idx val="1"/>
          <c:order val="1"/>
          <c:tx>
            <c:strRef>
              <c:f>Pivots!$C$76</c:f>
              <c:strCache>
                <c:ptCount val="1"/>
                <c:pt idx="0">
                  <c:v>Restaurants &amp; Caterers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2-4104-4869-BBC1-A865754435CE}"/>
              </c:ext>
            </c:extLst>
          </c:dPt>
          <c:dLbls>
            <c:dLbl>
              <c:idx val="0"/>
              <c:tx>
                <c:rich>
                  <a:bodyPr/>
                  <a:lstStyle/>
                  <a:p>
                    <a:fld id="{4BF0C00D-ED44-45CE-9C17-ADE39C21FB46}" type="SERIESNAME">
                      <a:rPr lang="en-US" sz="1000">
                        <a:solidFill>
                          <a:sysClr val="windowText" lastClr="000000"/>
                        </a:solidFill>
                        <a:latin typeface="Nunito" panose="00000500000000000000" pitchFamily="2" charset="0"/>
                      </a: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t>[VALUE]</a:t>
                    </a:fld>
                    <a:r>
                      <a:rPr lang="en-US" sz="1000" baseline="0">
                        <a:solidFill>
                          <a:sysClr val="windowText" lastClr="000000"/>
                        </a:solidFill>
                        <a:latin typeface="Nunito" panose="00000500000000000000" pitchFamily="2" charset="0"/>
                      </a:rPr>
                      <a:t>%</a:t>
                    </a:r>
                  </a:p>
                </c:rich>
              </c:tx>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 xmlns:c16="http://schemas.microsoft.com/office/drawing/2014/chart" uri="{C3380CC4-5D6E-409C-BE32-E72D297353CC}">
                  <c16:uniqueId val="{00000002-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Pivots!$C$77</c:f>
              <c:numCache>
                <c:formatCode>0</c:formatCode>
                <c:ptCount val="1"/>
                <c:pt idx="0">
                  <c:v>23.517333333333337</c:v>
                </c:pt>
              </c:numCache>
            </c:numRef>
          </c:val>
          <c:extLst>
            <c:ext xmlns:c16="http://schemas.microsoft.com/office/drawing/2014/chart" uri="{C3380CC4-5D6E-409C-BE32-E72D297353CC}">
              <c16:uniqueId val="{00000003-4104-4869-BBC1-A865754435CE}"/>
            </c:ext>
          </c:extLst>
        </c:ser>
        <c:ser>
          <c:idx val="2"/>
          <c:order val="2"/>
          <c:tx>
            <c:strRef>
              <c:f>Pivots!$D$76</c:f>
              <c:strCache>
                <c:ptCount val="1"/>
                <c:pt idx="0">
                  <c:v>Retailers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4-4104-4869-BBC1-A865754435CE}"/>
              </c:ext>
            </c:extLst>
          </c:dPt>
          <c:dLbls>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a:solidFill>
                            <a:sysClr val="windowText" lastClr="000000"/>
                          </a:solidFill>
                          <a:latin typeface="Nunito" panose="00000500000000000000" pitchFamily="2" charset="0"/>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a:solidFill>
                            <a:sysClr val="windowText" lastClr="000000"/>
                          </a:solidFill>
                          <a:latin typeface="Nunito" panose="00000500000000000000" pitchFamily="2" charset="0"/>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 xmlns:c16="http://schemas.microsoft.com/office/drawing/2014/chart" uri="{C3380CC4-5D6E-409C-BE32-E72D297353CC}">
                  <c16:uniqueId val="{00000004-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Pivots!$D$77</c:f>
              <c:numCache>
                <c:formatCode>0</c:formatCode>
                <c:ptCount val="1"/>
                <c:pt idx="0">
                  <c:v>5.0666666666666664</c:v>
                </c:pt>
              </c:numCache>
            </c:numRef>
          </c:val>
          <c:extLst>
            <c:ext xmlns:c16="http://schemas.microsoft.com/office/drawing/2014/chart" uri="{C3380CC4-5D6E-409C-BE32-E72D297353CC}">
              <c16:uniqueId val="{00000005-4104-4869-BBC1-A865754435CE}"/>
            </c:ext>
          </c:extLst>
        </c:ser>
        <c:ser>
          <c:idx val="3"/>
          <c:order val="3"/>
          <c:tx>
            <c:strRef>
              <c:f>Pivots!$E$76</c:f>
              <c:strCache>
                <c:ptCount val="1"/>
                <c:pt idx="0">
                  <c:v>Distributors &amp; Other Hubs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6-4104-4869-BBC1-A865754435CE}"/>
              </c:ext>
            </c:extLst>
          </c:dPt>
          <c:dLbls>
            <c:dLbl>
              <c:idx val="0"/>
              <c:tx>
                <c:rich>
                  <a:bodyPr/>
                  <a:lstStyle/>
                  <a:p>
                    <a:fld id="{A91B4A17-6786-4F47-9563-2D7E2746B036}" type="SERIESNAME">
                      <a:rPr lang="en-US"/>
                      <a:pPr/>
                      <a:t>[SERIES NAME]</a:t>
                    </a:fld>
                    <a:r>
                      <a:rPr lang="en-US" baseline="0"/>
                      <a:t>, </a:t>
                    </a:r>
                    <a:fld id="{0BE72C44-BE39-4ACA-B737-7DC6BA7327D6}" type="VALUE">
                      <a:rPr lang="en-US" baseline="0"/>
                      <a:pPr/>
                      <a:t>[VALUE]</a:t>
                    </a:fld>
                    <a:r>
                      <a:rPr lang="en-US" baseline="0"/>
                      <a:t>%</a:t>
                    </a:r>
                  </a:p>
                </c:rich>
              </c:tx>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 xmlns:c16="http://schemas.microsoft.com/office/drawing/2014/chart" uri="{C3380CC4-5D6E-409C-BE32-E72D297353CC}">
                  <c16:uniqueId val="{00000006-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Pivots!$E$77</c:f>
              <c:numCache>
                <c:formatCode>0</c:formatCode>
                <c:ptCount val="1"/>
                <c:pt idx="0">
                  <c:v>4.0220000000000002</c:v>
                </c:pt>
              </c:numCache>
            </c:numRef>
          </c:val>
          <c:extLst>
            <c:ext xmlns:c16="http://schemas.microsoft.com/office/drawing/2014/chart" uri="{C3380CC4-5D6E-409C-BE32-E72D297353CC}">
              <c16:uniqueId val="{00000007-4104-4869-BBC1-A865754435CE}"/>
            </c:ext>
          </c:extLst>
        </c:ser>
        <c:ser>
          <c:idx val="4"/>
          <c:order val="4"/>
          <c:tx>
            <c:strRef>
              <c:f>Pivots!$F$76</c:f>
              <c:strCache>
                <c:ptCount val="1"/>
                <c:pt idx="0">
                  <c:v>Institutions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8-4104-4869-BBC1-A865754435CE}"/>
              </c:ext>
            </c:extLst>
          </c:dPt>
          <c:dLbls>
            <c:dLbl>
              <c:idx val="0"/>
              <c:layout>
                <c:manualLayout>
                  <c:x val="0"/>
                  <c:y val="0"/>
                </c:manualLayout>
              </c:layout>
              <c:tx>
                <c:rich>
                  <a:bodyPr/>
                  <a:lstStyle/>
                  <a:p>
                    <a:fld id="{CA937A0A-98CF-41F8-9B31-9AF1FF7E9684}" type="SERIESNAME">
                      <a:rPr lang="en-US">
                        <a:solidFill>
                          <a:sysClr val="windowText" lastClr="000000"/>
                        </a:solidFill>
                      </a:rPr>
                      <a:pPr/>
                      <a:t>[SERIES NAME]</a:t>
                    </a:fld>
                    <a:r>
                      <a:rPr lang="en-US" baseline="0">
                        <a:solidFill>
                          <a:sysClr val="windowText" lastClr="000000"/>
                        </a:solidFill>
                      </a:rPr>
                      <a:t>, </a:t>
                    </a:r>
                    <a:fld id="{E1302C42-16F7-4E31-B912-426C5B2655D1}" type="VALUE">
                      <a:rPr lang="en-US" baseline="0">
                        <a:solidFill>
                          <a:sysClr val="windowText" lastClr="000000"/>
                        </a:solidFill>
                      </a:rPr>
                      <a:pPr/>
                      <a:t>[VALUE]</a:t>
                    </a:fld>
                    <a:r>
                      <a:rPr lang="en-US" baseline="0">
                        <a:solidFill>
                          <a:sysClr val="windowText" lastClr="000000"/>
                        </a:solidFill>
                      </a:rPr>
                      <a:t>%</a:t>
                    </a:r>
                  </a:p>
                </c:rich>
              </c:tx>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Pivots!$F$77</c:f>
              <c:numCache>
                <c:formatCode>0</c:formatCode>
                <c:ptCount val="1"/>
                <c:pt idx="0">
                  <c:v>9.5020000000000007</c:v>
                </c:pt>
              </c:numCache>
            </c:numRef>
          </c:val>
          <c:extLst>
            <c:ext xmlns:c16="http://schemas.microsoft.com/office/drawing/2014/chart" uri="{C3380CC4-5D6E-409C-BE32-E72D297353CC}">
              <c16:uniqueId val="{00000009-4104-4869-BBC1-A865754435CE}"/>
            </c:ext>
          </c:extLst>
        </c:ser>
        <c:ser>
          <c:idx val="5"/>
          <c:order val="5"/>
          <c:tx>
            <c:strRef>
              <c:f>Pivots!$G$76</c:f>
              <c:strCache>
                <c:ptCount val="1"/>
                <c:pt idx="0">
                  <c:v>Processors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A-4104-4869-BBC1-A865754435CE}"/>
              </c:ext>
            </c:extLst>
          </c:dPt>
          <c:dLbls>
            <c:dLbl>
              <c:idx val="0"/>
              <c:tx>
                <c:rich>
                  <a:bodyPr/>
                  <a:lstStyle/>
                  <a:p>
                    <a:fld id="{9F1550AF-589E-41CB-9C1A-DA0AB4AE7FFA}" type="SERIESNAME">
                      <a:rPr lang="en-US"/>
                      <a:pPr/>
                      <a:t>[SERIES NAME]</a:t>
                    </a:fld>
                    <a:r>
                      <a:rPr lang="en-US" baseline="0"/>
                      <a:t>, </a:t>
                    </a:r>
                    <a:fld id="{0154791A-38FC-45EE-9628-097F00BC63D0}" type="VALUE">
                      <a:rPr lang="en-US" baseline="0"/>
                      <a:pPr/>
                      <a:t>[VALUE]</a:t>
                    </a:fld>
                    <a:r>
                      <a:rPr lang="en-US" baseline="0"/>
                      <a:t>%</a:t>
                    </a:r>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Pivots!$G$77</c:f>
              <c:numCache>
                <c:formatCode>0</c:formatCode>
                <c:ptCount val="1"/>
                <c:pt idx="0">
                  <c:v>4.6666666666666671E-3</c:v>
                </c:pt>
              </c:numCache>
            </c:numRef>
          </c:val>
          <c:extLst>
            <c:ext xmlns:c16="http://schemas.microsoft.com/office/drawing/2014/chart" uri="{C3380CC4-5D6E-409C-BE32-E72D297353CC}">
              <c16:uniqueId val="{0000000B-4104-4869-BBC1-A865754435CE}"/>
            </c:ext>
          </c:extLst>
        </c:ser>
        <c:ser>
          <c:idx val="6"/>
          <c:order val="6"/>
          <c:tx>
            <c:strRef>
              <c:f>Pivots!$H$76</c:f>
              <c:strCache>
                <c:ptCount val="1"/>
                <c:pt idx="0">
                  <c:v>Other</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C-4104-4869-BBC1-A865754435CE}"/>
              </c:ext>
            </c:extLst>
          </c:dPt>
          <c:dLbls>
            <c:dLbl>
              <c:idx val="0"/>
              <c:tx>
                <c:rich>
                  <a:bodyPr/>
                  <a:lstStyle/>
                  <a:p>
                    <a:fld id="{727F8CD8-5C84-4511-BD78-130094D972AF}" type="SERIESNAME">
                      <a:rPr lang="en-US"/>
                      <a:pPr/>
                      <a:t>[SERIES NAME]</a:t>
                    </a:fld>
                    <a:r>
                      <a:rPr lang="en-US" baseline="0"/>
                      <a:t>, </a:t>
                    </a:r>
                    <a:fld id="{F42A5F11-3786-4EB8-B194-B94C32043BEF}" type="VALUE">
                      <a:rPr lang="en-US" baseline="0"/>
                      <a:pPr/>
                      <a:t>[VALUE]</a:t>
                    </a:fld>
                    <a:r>
                      <a:rPr lang="en-US" baseline="0"/>
                      <a:t>%</a:t>
                    </a:r>
                  </a:p>
                </c:rich>
              </c:tx>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Pivots!$H$77</c:f>
              <c:numCache>
                <c:formatCode>0</c:formatCode>
                <c:ptCount val="1"/>
                <c:pt idx="0">
                  <c:v>12.617999999999999</c:v>
                </c:pt>
              </c:numCache>
            </c:numRef>
          </c:val>
          <c:extLst>
            <c:ext xmlns:c16="http://schemas.microsoft.com/office/drawing/2014/chart" uri="{C3380CC4-5D6E-409C-BE32-E72D297353CC}">
              <c16:uniqueId val="{0000000D-4104-4869-BBC1-A865754435CE}"/>
            </c:ext>
          </c:extLst>
        </c:ser>
        <c:dLbls>
          <c:showLegendKey val="0"/>
          <c:showVal val="1"/>
          <c:showCatName val="0"/>
          <c:showSerName val="0"/>
          <c:showPercent val="0"/>
          <c:showBubbleSize val="0"/>
        </c:dLbls>
        <c:gapWidth val="182"/>
        <c:overlap val="-20"/>
        <c:axId val="216662048"/>
        <c:axId val="918901376"/>
      </c:barChart>
      <c:catAx>
        <c:axId val="216662048"/>
        <c:scaling>
          <c:orientation val="maxMin"/>
        </c:scaling>
        <c:delete val="1"/>
        <c:axPos val="l"/>
        <c:numFmt formatCode="General" sourceLinked="1"/>
        <c:majorTickMark val="out"/>
        <c:minorTickMark val="none"/>
        <c:tickLblPos val="nextTo"/>
        <c:crossAx val="918901376"/>
        <c:crosses val="autoZero"/>
        <c:auto val="1"/>
        <c:lblAlgn val="ctr"/>
        <c:lblOffset val="100"/>
        <c:noMultiLvlLbl val="0"/>
      </c:catAx>
      <c:valAx>
        <c:axId val="918901376"/>
        <c:scaling>
          <c:orientation val="minMax"/>
          <c:max val="75"/>
        </c:scaling>
        <c:delete val="1"/>
        <c:axPos val="t"/>
        <c:numFmt formatCode="0" sourceLinked="1"/>
        <c:majorTickMark val="out"/>
        <c:minorTickMark val="none"/>
        <c:tickLblPos val="nextTo"/>
        <c:crossAx val="216662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3.png"/><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135354</xdr:colOff>
      <xdr:row>9</xdr:row>
      <xdr:rowOff>139359</xdr:rowOff>
    </xdr:from>
    <xdr:to>
      <xdr:col>3</xdr:col>
      <xdr:colOff>135354</xdr:colOff>
      <xdr:row>19</xdr:row>
      <xdr:rowOff>50124</xdr:rowOff>
    </xdr:to>
    <mc:AlternateContent xmlns:mc="http://schemas.openxmlformats.org/markup-compatibility/2006" xmlns:a14="http://schemas.microsoft.com/office/drawing/2010/main">
      <mc:Choice Requires="a14">
        <xdr:graphicFrame macro="">
          <xdr:nvGraphicFramePr>
            <xdr:cNvPr id="2" name="Survey Year">
              <a:extLst>
                <a:ext uri="{FF2B5EF4-FFF2-40B4-BE49-F238E27FC236}">
                  <a16:creationId xmlns:a16="http://schemas.microsoft.com/office/drawing/2014/main" id="{C278D99D-CE14-422D-AF8E-0C25DC99A10B}"/>
                </a:ext>
              </a:extLst>
            </xdr:cNvPr>
            <xdr:cNvGraphicFramePr/>
          </xdr:nvGraphicFramePr>
          <xdr:xfrm>
            <a:off x="0" y="0"/>
            <a:ext cx="0" cy="0"/>
          </xdr:xfrm>
          <a:graphic>
            <a:graphicData uri="http://schemas.microsoft.com/office/drawing/2010/slicer">
              <sle:slicer xmlns:sle="http://schemas.microsoft.com/office/drawing/2010/slicer" name="Survey Year"/>
            </a:graphicData>
          </a:graphic>
        </xdr:graphicFrame>
      </mc:Choice>
      <mc:Fallback xmlns="">
        <xdr:sp macro="" textlink="">
          <xdr:nvSpPr>
            <xdr:cNvPr id="0" name=""/>
            <xdr:cNvSpPr>
              <a:spLocks noTextEdit="1"/>
            </xdr:cNvSpPr>
          </xdr:nvSpPr>
          <xdr:spPr>
            <a:xfrm>
              <a:off x="135354" y="1853859"/>
              <a:ext cx="1834816" cy="181576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163930</xdr:colOff>
      <xdr:row>19</xdr:row>
      <xdr:rowOff>146380</xdr:rowOff>
    </xdr:from>
    <xdr:to>
      <xdr:col>3</xdr:col>
      <xdr:colOff>163930</xdr:colOff>
      <xdr:row>27</xdr:row>
      <xdr:rowOff>98754</xdr:rowOff>
    </xdr:to>
    <mc:AlternateContent xmlns:mc="http://schemas.openxmlformats.org/markup-compatibility/2006" xmlns:a14="http://schemas.microsoft.com/office/drawing/2010/main">
      <mc:Choice Requires="a14">
        <xdr:graphicFrame macro="">
          <xdr:nvGraphicFramePr>
            <xdr:cNvPr id="3" name="RegionLg">
              <a:extLst>
                <a:ext uri="{FF2B5EF4-FFF2-40B4-BE49-F238E27FC236}">
                  <a16:creationId xmlns:a16="http://schemas.microsoft.com/office/drawing/2014/main" id="{777EF8F4-AD40-47F7-AF6A-75FF5572EBC7}"/>
                </a:ext>
              </a:extLst>
            </xdr:cNvPr>
            <xdr:cNvGraphicFramePr/>
          </xdr:nvGraphicFramePr>
          <xdr:xfrm>
            <a:off x="0" y="0"/>
            <a:ext cx="0" cy="0"/>
          </xdr:xfrm>
          <a:graphic>
            <a:graphicData uri="http://schemas.microsoft.com/office/drawing/2010/slicer">
              <sle:slicer xmlns:sle="http://schemas.microsoft.com/office/drawing/2010/slicer" name="RegionLg"/>
            </a:graphicData>
          </a:graphic>
        </xdr:graphicFrame>
      </mc:Choice>
      <mc:Fallback xmlns="">
        <xdr:sp macro="" textlink="">
          <xdr:nvSpPr>
            <xdr:cNvPr id="0" name=""/>
            <xdr:cNvSpPr>
              <a:spLocks noTextEdit="1"/>
            </xdr:cNvSpPr>
          </xdr:nvSpPr>
          <xdr:spPr>
            <a:xfrm>
              <a:off x="163930" y="3765880"/>
              <a:ext cx="1834816" cy="14763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170447</xdr:colOff>
      <xdr:row>28</xdr:row>
      <xdr:rowOff>90235</xdr:rowOff>
    </xdr:from>
    <xdr:to>
      <xdr:col>12</xdr:col>
      <xdr:colOff>457199</xdr:colOff>
      <xdr:row>37</xdr:row>
      <xdr:rowOff>175959</xdr:rowOff>
    </xdr:to>
    <xdr:graphicFrame macro="">
      <xdr:nvGraphicFramePr>
        <xdr:cNvPr id="4" name="Chart 3">
          <a:extLst>
            <a:ext uri="{FF2B5EF4-FFF2-40B4-BE49-F238E27FC236}">
              <a16:creationId xmlns:a16="http://schemas.microsoft.com/office/drawing/2014/main" id="{696A4149-0EDC-42C2-A95D-6CD0B2009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28576</xdr:colOff>
      <xdr:row>4</xdr:row>
      <xdr:rowOff>85725</xdr:rowOff>
    </xdr:from>
    <xdr:to>
      <xdr:col>18</xdr:col>
      <xdr:colOff>295275</xdr:colOff>
      <xdr:row>16</xdr:row>
      <xdr:rowOff>123825</xdr:rowOff>
    </xdr:to>
    <xdr:graphicFrame macro="">
      <xdr:nvGraphicFramePr>
        <xdr:cNvPr id="5" name="Chart 4">
          <a:extLst>
            <a:ext uri="{FF2B5EF4-FFF2-40B4-BE49-F238E27FC236}">
              <a16:creationId xmlns:a16="http://schemas.microsoft.com/office/drawing/2014/main" id="{E15D83DE-D815-484C-8C2B-0291FAE80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47624</xdr:colOff>
      <xdr:row>17</xdr:row>
      <xdr:rowOff>18048</xdr:rowOff>
    </xdr:from>
    <xdr:to>
      <xdr:col>18</xdr:col>
      <xdr:colOff>285749</xdr:colOff>
      <xdr:row>29</xdr:row>
      <xdr:rowOff>46623</xdr:rowOff>
    </xdr:to>
    <xdr:graphicFrame macro="">
      <xdr:nvGraphicFramePr>
        <xdr:cNvPr id="6" name="Chart 5">
          <a:extLst>
            <a:ext uri="{FF2B5EF4-FFF2-40B4-BE49-F238E27FC236}">
              <a16:creationId xmlns:a16="http://schemas.microsoft.com/office/drawing/2014/main" id="{E6FF0FF9-777B-4664-8F71-72301598CDE4}"/>
            </a:ext>
            <a:ext uri="{147F2762-F138-4A5C-976F-8EAC2B608ADB}">
              <a16:predDERef xmlns:a16="http://schemas.microsoft.com/office/drawing/2014/main" pred="{E15D83DE-D815-484C-8C2B-0291FAE80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266700</xdr:colOff>
      <xdr:row>4</xdr:row>
      <xdr:rowOff>95250</xdr:rowOff>
    </xdr:from>
    <xdr:to>
      <xdr:col>12</xdr:col>
      <xdr:colOff>466726</xdr:colOff>
      <xdr:row>13</xdr:row>
      <xdr:rowOff>19050</xdr:rowOff>
    </xdr:to>
    <xdr:graphicFrame macro="">
      <xdr:nvGraphicFramePr>
        <xdr:cNvPr id="7" name="Chart 6">
          <a:extLst>
            <a:ext uri="{FF2B5EF4-FFF2-40B4-BE49-F238E27FC236}">
              <a16:creationId xmlns:a16="http://schemas.microsoft.com/office/drawing/2014/main" id="{76A2E2EE-EBC5-4582-A7C4-9109975D0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57151</xdr:colOff>
      <xdr:row>29</xdr:row>
      <xdr:rowOff>133351</xdr:rowOff>
    </xdr:from>
    <xdr:to>
      <xdr:col>18</xdr:col>
      <xdr:colOff>247650</xdr:colOff>
      <xdr:row>45</xdr:row>
      <xdr:rowOff>47625</xdr:rowOff>
    </xdr:to>
    <xdr:graphicFrame macro="">
      <xdr:nvGraphicFramePr>
        <xdr:cNvPr id="8" name="Chart 7">
          <a:extLst>
            <a:ext uri="{FF2B5EF4-FFF2-40B4-BE49-F238E27FC236}">
              <a16:creationId xmlns:a16="http://schemas.microsoft.com/office/drawing/2014/main" id="{02069FD0-F077-4909-B20E-ED7954CC3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409575</xdr:colOff>
      <xdr:row>43</xdr:row>
      <xdr:rowOff>104775</xdr:rowOff>
    </xdr:from>
    <xdr:to>
      <xdr:col>17</xdr:col>
      <xdr:colOff>600075</xdr:colOff>
      <xdr:row>44</xdr:row>
      <xdr:rowOff>180975</xdr:rowOff>
    </xdr:to>
    <xdr:sp macro="" textlink="">
      <xdr:nvSpPr>
        <xdr:cNvPr id="9" name="TextBox 8">
          <a:extLst>
            <a:ext uri="{FF2B5EF4-FFF2-40B4-BE49-F238E27FC236}">
              <a16:creationId xmlns:a16="http://schemas.microsoft.com/office/drawing/2014/main" id="{E5263AE2-FA39-4365-86A4-22EF20D94433}"/>
            </a:ext>
          </a:extLst>
        </xdr:cNvPr>
        <xdr:cNvSpPr txBox="1"/>
      </xdr:nvSpPr>
      <xdr:spPr>
        <a:xfrm>
          <a:off x="8334375" y="8105775"/>
          <a:ext cx="2628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Nunito" panose="00000500000000000000" pitchFamily="2" charset="0"/>
            </a:rPr>
            <a:t>      Minimum	Average</a:t>
          </a:r>
          <a:r>
            <a:rPr lang="en-US" sz="1000" baseline="0">
              <a:latin typeface="Nunito" panose="00000500000000000000" pitchFamily="2" charset="0"/>
            </a:rPr>
            <a:t>      </a:t>
          </a:r>
          <a:r>
            <a:rPr lang="en-US" sz="1000">
              <a:latin typeface="Nunito" panose="00000500000000000000" pitchFamily="2" charset="0"/>
            </a:rPr>
            <a:t>Maximum</a:t>
          </a:r>
        </a:p>
      </xdr:txBody>
    </xdr:sp>
    <xdr:clientData/>
  </xdr:twoCellAnchor>
  <xdr:twoCellAnchor>
    <xdr:from>
      <xdr:col>2</xdr:col>
      <xdr:colOff>170447</xdr:colOff>
      <xdr:row>38</xdr:row>
      <xdr:rowOff>152897</xdr:rowOff>
    </xdr:from>
    <xdr:to>
      <xdr:col>12</xdr:col>
      <xdr:colOff>438150</xdr:colOff>
      <xdr:row>45</xdr:row>
      <xdr:rowOff>38597</xdr:rowOff>
    </xdr:to>
    <xdr:graphicFrame macro="">
      <xdr:nvGraphicFramePr>
        <xdr:cNvPr id="10" name="Chart 9">
          <a:extLst>
            <a:ext uri="{FF2B5EF4-FFF2-40B4-BE49-F238E27FC236}">
              <a16:creationId xmlns:a16="http://schemas.microsoft.com/office/drawing/2014/main" id="{75F0B47C-CCC6-4C9E-BBCD-4C5D36B60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270709</xdr:colOff>
      <xdr:row>13</xdr:row>
      <xdr:rowOff>124326</xdr:rowOff>
    </xdr:from>
    <xdr:to>
      <xdr:col>12</xdr:col>
      <xdr:colOff>476249</xdr:colOff>
      <xdr:row>27</xdr:row>
      <xdr:rowOff>71939</xdr:rowOff>
    </xdr:to>
    <xdr:graphicFrame macro="">
      <xdr:nvGraphicFramePr>
        <xdr:cNvPr id="11" name="Chart 10">
          <a:extLst>
            <a:ext uri="{FF2B5EF4-FFF2-40B4-BE49-F238E27FC236}">
              <a16:creationId xmlns:a16="http://schemas.microsoft.com/office/drawing/2014/main" id="{DE1D2B8F-2B02-41E3-87AA-664CA22A8D08}"/>
            </a:ext>
            <a:ext uri="{147F2762-F138-4A5C-976F-8EAC2B608ADB}">
              <a16:predDERef xmlns:a16="http://schemas.microsoft.com/office/drawing/2014/main" pred="{75F0B47C-CCC6-4C9E-BBCD-4C5D36B60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xdr:row>
      <xdr:rowOff>20053</xdr:rowOff>
    </xdr:from>
    <xdr:to>
      <xdr:col>19</xdr:col>
      <xdr:colOff>1</xdr:colOff>
      <xdr:row>3</xdr:row>
      <xdr:rowOff>60158</xdr:rowOff>
    </xdr:to>
    <xdr:sp macro="" textlink="">
      <xdr:nvSpPr>
        <xdr:cNvPr id="12" name="TextBox 11">
          <a:extLst>
            <a:ext uri="{FF2B5EF4-FFF2-40B4-BE49-F238E27FC236}">
              <a16:creationId xmlns:a16="http://schemas.microsoft.com/office/drawing/2014/main" id="{C5C9E833-F720-F703-AE01-37C2676D6017}"/>
            </a:ext>
          </a:extLst>
        </xdr:cNvPr>
        <xdr:cNvSpPr txBox="1"/>
      </xdr:nvSpPr>
      <xdr:spPr>
        <a:xfrm>
          <a:off x="0" y="210553"/>
          <a:ext cx="11620501" cy="421105"/>
        </a:xfrm>
        <a:prstGeom prst="rect">
          <a:avLst/>
        </a:prstGeom>
        <a:solidFill>
          <a:srgbClr val="18453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chemeClr val="bg1"/>
              </a:solidFill>
              <a:latin typeface="Nunito" panose="00000500000000000000" pitchFamily="2" charset="0"/>
            </a:rPr>
            <a:t>National</a:t>
          </a:r>
          <a:r>
            <a:rPr lang="en-US" sz="1400" b="1" baseline="0">
              <a:solidFill>
                <a:schemeClr val="bg1"/>
              </a:solidFill>
              <a:latin typeface="Nunito" panose="00000500000000000000" pitchFamily="2" charset="0"/>
            </a:rPr>
            <a:t> Food Hub Survey Data Dashboard</a:t>
          </a:r>
          <a:r>
            <a:rPr lang="en-US" sz="1400" b="1" baseline="30000">
              <a:solidFill>
                <a:schemeClr val="bg1"/>
              </a:solidFill>
              <a:latin typeface="Nunito" panose="00000500000000000000" pitchFamily="2" charset="0"/>
            </a:rPr>
            <a:t>1</a:t>
          </a:r>
        </a:p>
      </xdr:txBody>
    </xdr:sp>
    <xdr:clientData/>
  </xdr:twoCellAnchor>
  <xdr:twoCellAnchor>
    <xdr:from>
      <xdr:col>0</xdr:col>
      <xdr:colOff>170446</xdr:colOff>
      <xdr:row>4</xdr:row>
      <xdr:rowOff>80211</xdr:rowOff>
    </xdr:from>
    <xdr:to>
      <xdr:col>3</xdr:col>
      <xdr:colOff>140367</xdr:colOff>
      <xdr:row>9</xdr:row>
      <xdr:rowOff>70184</xdr:rowOff>
    </xdr:to>
    <xdr:sp macro="" textlink="">
      <xdr:nvSpPr>
        <xdr:cNvPr id="13" name="TextBox 12">
          <a:extLst>
            <a:ext uri="{FF2B5EF4-FFF2-40B4-BE49-F238E27FC236}">
              <a16:creationId xmlns:a16="http://schemas.microsoft.com/office/drawing/2014/main" id="{346264D0-0FC7-F9C7-17A6-F6CF28F0267D}"/>
            </a:ext>
          </a:extLst>
        </xdr:cNvPr>
        <xdr:cNvSpPr txBox="1"/>
      </xdr:nvSpPr>
      <xdr:spPr>
        <a:xfrm>
          <a:off x="170446" y="842211"/>
          <a:ext cx="1804737" cy="942473"/>
        </a:xfrm>
        <a:prstGeom prst="rect">
          <a:avLst/>
        </a:prstGeom>
        <a:solidFill>
          <a:srgbClr val="00818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i="0">
              <a:solidFill>
                <a:schemeClr val="bg1"/>
              </a:solidFill>
              <a:latin typeface="Nunito" panose="00000500000000000000" pitchFamily="2" charset="0"/>
              <a:ea typeface="Cambria Math" panose="02040503050406030204" pitchFamily="18" charset="0"/>
            </a:rPr>
            <a:t>Instructions: Choose a survey year</a:t>
          </a:r>
          <a:r>
            <a:rPr lang="en-US" sz="950" i="0" baseline="30000">
              <a:solidFill>
                <a:schemeClr val="bg1"/>
              </a:solidFill>
              <a:latin typeface="Nunito" panose="00000500000000000000" pitchFamily="2" charset="0"/>
              <a:ea typeface="Cambria Math" panose="02040503050406030204" pitchFamily="18" charset="0"/>
            </a:rPr>
            <a:t>2</a:t>
          </a:r>
          <a:r>
            <a:rPr lang="en-US" sz="950" i="0" baseline="0">
              <a:solidFill>
                <a:schemeClr val="bg1"/>
              </a:solidFill>
              <a:latin typeface="Nunito" panose="00000500000000000000" pitchFamily="2" charset="0"/>
              <a:ea typeface="Cambria Math" panose="02040503050406030204" pitchFamily="18" charset="0"/>
            </a:rPr>
            <a:t> </a:t>
          </a:r>
          <a:r>
            <a:rPr lang="en-US" sz="950" i="0">
              <a:solidFill>
                <a:schemeClr val="bg1"/>
              </a:solidFill>
              <a:latin typeface="Nunito" panose="00000500000000000000" pitchFamily="2" charset="0"/>
              <a:ea typeface="Cambria Math" panose="02040503050406030204" pitchFamily="18" charset="0"/>
            </a:rPr>
            <a:t>and, if desired,</a:t>
          </a:r>
          <a:r>
            <a:rPr lang="en-US" sz="950" i="0" baseline="0">
              <a:solidFill>
                <a:schemeClr val="bg1"/>
              </a:solidFill>
              <a:latin typeface="Nunito" panose="00000500000000000000" pitchFamily="2" charset="0"/>
              <a:ea typeface="Cambria Math" panose="02040503050406030204" pitchFamily="18" charset="0"/>
            </a:rPr>
            <a:t> a U.S. region. Clear filters by clicking the button with the X in the upper right corner.</a:t>
          </a:r>
          <a:endParaRPr lang="en-US" sz="950" i="0">
            <a:solidFill>
              <a:schemeClr val="bg1"/>
            </a:solidFill>
            <a:latin typeface="Nunito" panose="00000500000000000000" pitchFamily="2" charset="0"/>
            <a:ea typeface="Cambria Math" panose="02040503050406030204" pitchFamily="18" charset="0"/>
          </a:endParaRPr>
        </a:p>
      </xdr:txBody>
    </xdr:sp>
    <xdr:clientData/>
  </xdr:twoCellAnchor>
  <xdr:twoCellAnchor>
    <xdr:from>
      <xdr:col>19</xdr:col>
      <xdr:colOff>270711</xdr:colOff>
      <xdr:row>0</xdr:row>
      <xdr:rowOff>99119</xdr:rowOff>
    </xdr:from>
    <xdr:to>
      <xdr:col>23</xdr:col>
      <xdr:colOff>541421</xdr:colOff>
      <xdr:row>21</xdr:row>
      <xdr:rowOff>2853</xdr:rowOff>
    </xdr:to>
    <xdr:sp macro="" textlink="">
      <xdr:nvSpPr>
        <xdr:cNvPr id="14" name="TextBox 13">
          <a:extLst>
            <a:ext uri="{FF2B5EF4-FFF2-40B4-BE49-F238E27FC236}">
              <a16:creationId xmlns:a16="http://schemas.microsoft.com/office/drawing/2014/main" id="{7CE85954-5B04-6041-3AE5-344FB2159691}"/>
            </a:ext>
            <a:ext uri="{147F2762-F138-4A5C-976F-8EAC2B608ADB}">
              <a16:predDERef xmlns:a16="http://schemas.microsoft.com/office/drawing/2014/main" pred="{346264D0-0FC7-F9C7-17A6-F6CF28F0267D}"/>
            </a:ext>
          </a:extLst>
        </xdr:cNvPr>
        <xdr:cNvSpPr txBox="1"/>
      </xdr:nvSpPr>
      <xdr:spPr>
        <a:xfrm>
          <a:off x="11853111" y="99119"/>
          <a:ext cx="2709110" cy="390423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Footnotes:</a:t>
          </a:r>
        </a:p>
        <a:p>
          <a:r>
            <a:rPr lang="en-US" sz="1100" baseline="30000"/>
            <a:t>1</a:t>
          </a:r>
          <a:r>
            <a:rPr lang="en-US" sz="1100" baseline="0"/>
            <a:t>Due to differences in analysis procedures and cagtegorization, the figures reported in the dashboard may vary from those in previously published reports. </a:t>
          </a:r>
        </a:p>
        <a:p>
          <a:endParaRPr lang="en-US" sz="800" baseline="0"/>
        </a:p>
        <a:p>
          <a:r>
            <a:rPr lang="en-US" sz="1100" baseline="30000"/>
            <a:t>2</a:t>
          </a:r>
          <a:r>
            <a:rPr lang="en-US" sz="1100" baseline="0"/>
            <a:t>If more than one survey year is selected, organizations that responded to the survey in multiple years will be represented more than once. </a:t>
          </a:r>
        </a:p>
        <a:p>
          <a:endParaRPr lang="en-US" sz="800" baseline="0"/>
        </a:p>
        <a:p>
          <a:r>
            <a:rPr lang="en-US" sz="1100" baseline="30000"/>
            <a:t>3</a:t>
          </a:r>
          <a:r>
            <a:rPr lang="en-US" sz="1100" baseline="0"/>
            <a:t>The N displayed is the total number of respondents in the selected survey year but</a:t>
          </a:r>
          <a:r>
            <a:rPr lang="en-US" sz="1100"/>
            <a:t> does not reflect missing data for specific variables.</a:t>
          </a:r>
        </a:p>
        <a:p>
          <a:endParaRPr lang="en-US" sz="800"/>
        </a:p>
        <a:p>
          <a:r>
            <a:rPr lang="en-US" sz="1100" baseline="30000"/>
            <a:t>4</a:t>
          </a:r>
          <a:r>
            <a:rPr lang="en-US" sz="1100"/>
            <a:t>The "institutions" category includes K-12 schools, colleges</a:t>
          </a:r>
          <a:r>
            <a:rPr lang="en-US" sz="1100" baseline="0"/>
            <a:t> and universities, hospitals, adult care facilities, emergency food facilities, and PreK and ECE centers.</a:t>
          </a:r>
        </a:p>
        <a:p>
          <a:endParaRPr lang="en-US" sz="800"/>
        </a:p>
        <a:p>
          <a:r>
            <a:rPr lang="en-US" sz="1100" baseline="30000"/>
            <a:t>5</a:t>
          </a:r>
          <a:r>
            <a:rPr lang="en-US" sz="1100"/>
            <a:t>The "other" category includes uncategorized</a:t>
          </a:r>
          <a:r>
            <a:rPr lang="en-US" sz="1100" baseline="0"/>
            <a:t> sales.</a:t>
          </a:r>
          <a:endParaRPr lang="en-US" sz="1100"/>
        </a:p>
      </xdr:txBody>
    </xdr:sp>
    <xdr:clientData/>
  </xdr:twoCellAnchor>
  <xdr:twoCellAnchor>
    <xdr:from>
      <xdr:col>19</xdr:col>
      <xdr:colOff>220579</xdr:colOff>
      <xdr:row>21</xdr:row>
      <xdr:rowOff>139225</xdr:rowOff>
    </xdr:from>
    <xdr:to>
      <xdr:col>24</xdr:col>
      <xdr:colOff>110290</xdr:colOff>
      <xdr:row>31</xdr:row>
      <xdr:rowOff>74814</xdr:rowOff>
    </xdr:to>
    <xdr:grpSp>
      <xdr:nvGrpSpPr>
        <xdr:cNvPr id="26" name="Group 25">
          <a:extLst>
            <a:ext uri="{FF2B5EF4-FFF2-40B4-BE49-F238E27FC236}">
              <a16:creationId xmlns:a16="http://schemas.microsoft.com/office/drawing/2014/main" id="{3C0AD3BE-C27A-533F-EDAF-EA20EBA4DD7D}"/>
            </a:ext>
          </a:extLst>
        </xdr:cNvPr>
        <xdr:cNvGrpSpPr/>
      </xdr:nvGrpSpPr>
      <xdr:grpSpPr>
        <a:xfrm>
          <a:off x="13551138" y="4055798"/>
          <a:ext cx="3397753" cy="1862792"/>
          <a:chOff x="11841079" y="5464342"/>
          <a:chExt cx="2947737" cy="1870668"/>
        </a:xfrm>
      </xdr:grpSpPr>
      <xdr:pic>
        <xdr:nvPicPr>
          <xdr:cNvPr id="20" name="Picture 19">
            <a:extLst>
              <a:ext uri="{FF2B5EF4-FFF2-40B4-BE49-F238E27FC236}">
                <a16:creationId xmlns:a16="http://schemas.microsoft.com/office/drawing/2014/main" id="{78B39DFC-1610-27CC-003C-FC15ACBF93F7}"/>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10940" b="13366"/>
          <a:stretch/>
        </xdr:blipFill>
        <xdr:spPr>
          <a:xfrm>
            <a:off x="11841079" y="5464342"/>
            <a:ext cx="2747210" cy="1870668"/>
          </a:xfrm>
          <a:prstGeom prst="rect">
            <a:avLst/>
          </a:prstGeom>
        </xdr:spPr>
      </xdr:pic>
      <xdr:sp macro="" textlink="">
        <xdr:nvSpPr>
          <xdr:cNvPr id="21" name="TextBox 20">
            <a:extLst>
              <a:ext uri="{FF2B5EF4-FFF2-40B4-BE49-F238E27FC236}">
                <a16:creationId xmlns:a16="http://schemas.microsoft.com/office/drawing/2014/main" id="{0DFB5E80-F2FB-D996-5D2A-464EA9B37D1E}"/>
              </a:ext>
            </a:extLst>
          </xdr:cNvPr>
          <xdr:cNvSpPr txBox="1"/>
        </xdr:nvSpPr>
        <xdr:spPr>
          <a:xfrm>
            <a:off x="14417842" y="6687553"/>
            <a:ext cx="370974" cy="43113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sp macro="" textlink="">
        <xdr:nvSpPr>
          <xdr:cNvPr id="22" name="TextBox 21">
            <a:extLst>
              <a:ext uri="{FF2B5EF4-FFF2-40B4-BE49-F238E27FC236}">
                <a16:creationId xmlns:a16="http://schemas.microsoft.com/office/drawing/2014/main" id="{99D770E8-74E0-5F72-DB2E-DA253497B2EF}"/>
              </a:ext>
            </a:extLst>
          </xdr:cNvPr>
          <xdr:cNvSpPr txBox="1"/>
        </xdr:nvSpPr>
        <xdr:spPr>
          <a:xfrm>
            <a:off x="13014157" y="6106027"/>
            <a:ext cx="802106"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Midwest</a:t>
            </a:r>
          </a:p>
        </xdr:txBody>
      </xdr:sp>
      <xdr:sp macro="" textlink="">
        <xdr:nvSpPr>
          <xdr:cNvPr id="23" name="TextBox 22">
            <a:extLst>
              <a:ext uri="{FF2B5EF4-FFF2-40B4-BE49-F238E27FC236}">
                <a16:creationId xmlns:a16="http://schemas.microsoft.com/office/drawing/2014/main" id="{A97CD67C-9EF2-44DE-BDAA-71EA4A8D0C41}"/>
              </a:ext>
            </a:extLst>
          </xdr:cNvPr>
          <xdr:cNvSpPr txBox="1"/>
        </xdr:nvSpPr>
        <xdr:spPr>
          <a:xfrm>
            <a:off x="12292264" y="6075948"/>
            <a:ext cx="601579"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West</a:t>
            </a:r>
          </a:p>
        </xdr:txBody>
      </xdr:sp>
      <xdr:sp macro="" textlink="">
        <xdr:nvSpPr>
          <xdr:cNvPr id="24" name="TextBox 23">
            <a:extLst>
              <a:ext uri="{FF2B5EF4-FFF2-40B4-BE49-F238E27FC236}">
                <a16:creationId xmlns:a16="http://schemas.microsoft.com/office/drawing/2014/main" id="{84411014-5FA1-480F-8ED8-3933DCA885BA}"/>
              </a:ext>
            </a:extLst>
          </xdr:cNvPr>
          <xdr:cNvSpPr txBox="1"/>
        </xdr:nvSpPr>
        <xdr:spPr>
          <a:xfrm>
            <a:off x="13505448" y="6527131"/>
            <a:ext cx="701841"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South</a:t>
            </a:r>
          </a:p>
        </xdr:txBody>
      </xdr:sp>
      <xdr:sp macro="" textlink="">
        <xdr:nvSpPr>
          <xdr:cNvPr id="25" name="TextBox 24">
            <a:extLst>
              <a:ext uri="{FF2B5EF4-FFF2-40B4-BE49-F238E27FC236}">
                <a16:creationId xmlns:a16="http://schemas.microsoft.com/office/drawing/2014/main" id="{2C309D27-48C6-49F6-9CB0-43B6C68015AB}"/>
              </a:ext>
            </a:extLst>
          </xdr:cNvPr>
          <xdr:cNvSpPr txBox="1"/>
        </xdr:nvSpPr>
        <xdr:spPr>
          <a:xfrm>
            <a:off x="13906500" y="5554579"/>
            <a:ext cx="802106"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Northeast</a:t>
            </a:r>
          </a:p>
        </xdr:txBody>
      </xdr:sp>
    </xdr:grpSp>
    <xdr:clientData/>
  </xdr:twoCellAnchor>
  <xdr:twoCellAnchor editAs="oneCell">
    <xdr:from>
      <xdr:col>19</xdr:col>
      <xdr:colOff>349089</xdr:colOff>
      <xdr:row>42</xdr:row>
      <xdr:rowOff>168738</xdr:rowOff>
    </xdr:from>
    <xdr:to>
      <xdr:col>24</xdr:col>
      <xdr:colOff>6142</xdr:colOff>
      <xdr:row>44</xdr:row>
      <xdr:rowOff>159857</xdr:rowOff>
    </xdr:to>
    <xdr:pic>
      <xdr:nvPicPr>
        <xdr:cNvPr id="16" name="Picture 15">
          <a:extLst>
            <a:ext uri="{FF2B5EF4-FFF2-40B4-BE49-F238E27FC236}">
              <a16:creationId xmlns:a16="http://schemas.microsoft.com/office/drawing/2014/main" id="{479D7FC5-EE9B-CB8B-F875-C73BBDB3B31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679648" y="8064053"/>
          <a:ext cx="3165095" cy="364126"/>
        </a:xfrm>
        <a:prstGeom prst="rect">
          <a:avLst/>
        </a:prstGeom>
      </xdr:spPr>
    </xdr:pic>
    <xdr:clientData/>
  </xdr:twoCellAnchor>
  <xdr:twoCellAnchor editAs="oneCell">
    <xdr:from>
      <xdr:col>19</xdr:col>
      <xdr:colOff>328601</xdr:colOff>
      <xdr:row>38</xdr:row>
      <xdr:rowOff>13263</xdr:rowOff>
    </xdr:from>
    <xdr:to>
      <xdr:col>24</xdr:col>
      <xdr:colOff>104263</xdr:colOff>
      <xdr:row>40</xdr:row>
      <xdr:rowOff>84279</xdr:rowOff>
    </xdr:to>
    <xdr:pic>
      <xdr:nvPicPr>
        <xdr:cNvPr id="18" name="Picture 17">
          <a:extLst>
            <a:ext uri="{FF2B5EF4-FFF2-40B4-BE49-F238E27FC236}">
              <a16:creationId xmlns:a16="http://schemas.microsoft.com/office/drawing/2014/main" id="{4301E5B2-D958-5E9F-2811-1ADDF185041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3659160" y="7162564"/>
          <a:ext cx="3283704" cy="444023"/>
        </a:xfrm>
        <a:prstGeom prst="rect">
          <a:avLst/>
        </a:prstGeom>
      </xdr:spPr>
    </xdr:pic>
    <xdr:clientData/>
  </xdr:twoCellAnchor>
  <xdr:twoCellAnchor>
    <xdr:from>
      <xdr:col>20</xdr:col>
      <xdr:colOff>44406</xdr:colOff>
      <xdr:row>35</xdr:row>
      <xdr:rowOff>97694</xdr:rowOff>
    </xdr:from>
    <xdr:to>
      <xdr:col>23</xdr:col>
      <xdr:colOff>230910</xdr:colOff>
      <xdr:row>37</xdr:row>
      <xdr:rowOff>35526</xdr:rowOff>
    </xdr:to>
    <xdr:sp macro="" textlink="">
      <xdr:nvSpPr>
        <xdr:cNvPr id="19" name="TextBox 18">
          <a:extLst>
            <a:ext uri="{FF2B5EF4-FFF2-40B4-BE49-F238E27FC236}">
              <a16:creationId xmlns:a16="http://schemas.microsoft.com/office/drawing/2014/main" id="{5BA7DEA3-7061-E7EC-3675-E161FBA4433F}"/>
            </a:ext>
            <a:ext uri="{147F2762-F138-4A5C-976F-8EAC2B608ADB}">
              <a16:predDERef xmlns:a16="http://schemas.microsoft.com/office/drawing/2014/main" pred="{4301E5B2-D958-5E9F-2811-1ADDF1850418}"/>
            </a:ext>
          </a:extLst>
        </xdr:cNvPr>
        <xdr:cNvSpPr txBox="1"/>
      </xdr:nvSpPr>
      <xdr:spPr>
        <a:xfrm>
          <a:off x="12236406" y="6812819"/>
          <a:ext cx="2015304" cy="318832"/>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baseline="0">
              <a:solidFill>
                <a:schemeClr val="dk1"/>
              </a:solidFill>
              <a:latin typeface="+mn-lt"/>
              <a:ea typeface="+mn-ea"/>
              <a:cs typeface="+mn-cs"/>
            </a:rPr>
            <a:t>Data Dashboard Tool developed by:</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lasanti, Kathryn" refreshedDate="45051.534573726851" createdVersion="8" refreshedVersion="8" minRefreshableVersion="3" recordCount="608" xr:uid="{2B216449-AB85-4147-B297-B2F0E0EAD685}">
  <cacheSource type="worksheet">
    <worksheetSource ref="A1:CX609" sheet="Dataset"/>
  </cacheSource>
  <cacheFields count="102">
    <cacheField name="Survey Year" numFmtId="0">
      <sharedItems containsSemiMixedTypes="0" containsString="0" containsNumber="1" containsInteger="1" minValue="2013" maxValue="2021" count="5">
        <n v="2019"/>
        <n v="2017"/>
        <n v="2021"/>
        <n v="2013"/>
        <n v="2015"/>
      </sharedItems>
    </cacheField>
    <cacheField name="ID" numFmtId="0">
      <sharedItems containsMixedTypes="1" containsNumber="1" containsInteger="1" minValue="100" maxValue="207"/>
    </cacheField>
    <cacheField name="State" numFmtId="0">
      <sharedItems/>
    </cacheField>
    <cacheField name="Zip" numFmtId="0">
      <sharedItems containsBlank="1" containsMixedTypes="1" containsNumber="1" containsInteger="1" minValue="1226" maxValue="99801"/>
    </cacheField>
    <cacheField name="Region" numFmtId="0">
      <sharedItems/>
    </cacheField>
    <cacheField name="RegionLg" numFmtId="0">
      <sharedItems containsBlank="1" count="5">
        <s v="Midwest"/>
        <s v="West"/>
        <s v="South"/>
        <s v="Northeast"/>
        <m u="1"/>
      </sharedItems>
    </cacheField>
    <cacheField name="LegalStat" numFmtId="0">
      <sharedItems/>
    </cacheField>
    <cacheField name="LegalStat_12_TEXT" numFmtId="0">
      <sharedItems containsBlank="1" longText="1"/>
    </cacheField>
    <cacheField name="LegalStatCat" numFmtId="0">
      <sharedItems count="5">
        <s v="For-profit"/>
        <s v="Cooperative"/>
        <s v="Nonprofit"/>
        <s v="Other"/>
        <s v="Publicly-owned" u="1"/>
      </sharedItems>
    </cacheField>
    <cacheField name="Year" numFmtId="0">
      <sharedItems containsString="0" containsBlank="1" containsNumber="1" containsInteger="1" minValue="1870" maxValue="2021"/>
    </cacheField>
    <cacheField name="YearsinOperation" numFmtId="0">
      <sharedItems containsString="0" containsBlank="1" containsNumber="1" containsInteger="1" minValue="0" maxValue="145"/>
    </cacheField>
    <cacheField name="YearsinOp_Cat" numFmtId="0">
      <sharedItems containsBlank="1" count="7">
        <s v="11 - 15 years"/>
        <s v="3 - 5 years"/>
        <s v="6 - 10 years"/>
        <s v="16 - 20 years"/>
        <s v="over 20 years"/>
        <s v="0 - 2 years"/>
        <m/>
      </sharedItems>
    </cacheField>
    <cacheField name="YearsinOp_Cat_2" numFmtId="0">
      <sharedItems containsBlank="1"/>
    </cacheField>
    <cacheField name="BusModel" numFmtId="0">
      <sharedItems containsBlank="1" count="5">
        <s v="Primarily wholesale"/>
        <s v="Hybrid"/>
        <s v="Primarily direct to consumer"/>
        <m/>
        <s v="Other"/>
      </sharedItems>
    </cacheField>
    <cacheField name="Revenue" numFmtId="164">
      <sharedItems containsString="0" containsBlank="1" containsNumber="1" minValue="100" maxValue="100000000"/>
    </cacheField>
    <cacheField name="GrossSales" numFmtId="164">
      <sharedItems containsString="0" containsBlank="1" containsNumber="1" minValue="45" maxValue="96000000"/>
    </cacheField>
    <cacheField name="Expenses" numFmtId="164">
      <sharedItems containsString="0" containsBlank="1" containsNumber="1" minValue="90" maxValue="74935000"/>
    </cacheField>
    <cacheField name="OER" numFmtId="0">
      <sharedItems containsBlank="1" containsMixedTypes="1" containsNumber="1" minValue="4.5009206142438439E-2" maxValue="9.7550000000000008"/>
    </cacheField>
    <cacheField name="ProdCategoryTot$" numFmtId="164">
      <sharedItems containsString="0" containsBlank="1" containsNumber="1" minValue="0" maxValue="96000000"/>
    </cacheField>
    <cacheField name="ProdCategory$_FreshFV" numFmtId="164">
      <sharedItems containsString="0" containsBlank="1" containsNumber="1" minValue="0" maxValue="58500000"/>
    </cacheField>
    <cacheField name="ProdCategory$_ProcessedFV" numFmtId="164">
      <sharedItems containsString="0" containsBlank="1" containsNumber="1" minValue="0" maxValue="18000000"/>
    </cacheField>
    <cacheField name="ProdCategory$_Meat" numFmtId="164">
      <sharedItems containsString="0" containsBlank="1" containsNumber="1" minValue="0" maxValue="96000000"/>
    </cacheField>
    <cacheField name="ProdCategory$_Fish" numFmtId="164">
      <sharedItems containsString="0" containsBlank="1" containsNumber="1" minValue="0" maxValue="11300000"/>
    </cacheField>
    <cacheField name="ProdCategory$_Dairy" numFmtId="164">
      <sharedItems containsString="0" containsBlank="1" containsNumber="1" minValue="0" maxValue="9000000"/>
    </cacheField>
    <cacheField name="ProdCategory$_Eggs" numFmtId="164">
      <sharedItems containsString="0" containsBlank="1" containsNumber="1" minValue="0" maxValue="4500000"/>
    </cacheField>
    <cacheField name="ProdCategory$_Grains" numFmtId="164">
      <sharedItems containsString="0" containsBlank="1" containsNumber="1" minValue="0" maxValue="3562789"/>
    </cacheField>
    <cacheField name="ProdCategory$_Baked" numFmtId="164">
      <sharedItems containsString="0" containsBlank="1" containsNumber="1" minValue="0" maxValue="9000000"/>
    </cacheField>
    <cacheField name="ProdCategory$_Coffee" numFmtId="164">
      <sharedItems containsString="0" containsBlank="1" containsNumber="1" minValue="0" maxValue="5000000"/>
    </cacheField>
    <cacheField name="ProdCategory$_ValueAdd" numFmtId="164">
      <sharedItems containsString="0" containsBlank="1" containsNumber="1" minValue="0" maxValue="7569822"/>
    </cacheField>
    <cacheField name="ProdCategory$_Alcohol" numFmtId="164">
      <sharedItems containsBlank="1" containsMixedTypes="1" containsNumber="1" minValue="0" maxValue="400000"/>
    </cacheField>
    <cacheField name="ProdCategory$_NonFood" numFmtId="164">
      <sharedItems containsString="0" containsBlank="1" containsNumber="1" minValue="0" maxValue="13500000"/>
    </cacheField>
    <cacheField name="ProdCategory$_Other1" numFmtId="164">
      <sharedItems containsString="0" containsBlank="1" containsNumber="1" minValue="0" maxValue="4437594"/>
    </cacheField>
    <cacheField name="ProdCategory$_Other1_TEXT" numFmtId="164">
      <sharedItems containsBlank="1" containsMixedTypes="1" containsNumber="1" containsInteger="1" minValue="0" maxValue="0"/>
    </cacheField>
    <cacheField name="ProdCategory$_Other2" numFmtId="164">
      <sharedItems containsString="0" containsBlank="1" containsNumber="1" minValue="0" maxValue="1500000"/>
    </cacheField>
    <cacheField name="ProdCategory$_Other2_TEXT" numFmtId="0">
      <sharedItems containsBlank="1" containsMixedTypes="1" containsNumber="1" containsInteger="1" minValue="0" maxValue="0"/>
    </cacheField>
    <cacheField name="ProdCategory$_Other3" numFmtId="164">
      <sharedItems containsString="0" containsBlank="1" containsNumber="1" minValue="-46585" maxValue="2000000"/>
    </cacheField>
    <cacheField name="ProdCategory$_Other3_TEXT" numFmtId="0">
      <sharedItems containsBlank="1"/>
    </cacheField>
    <cacheField name="ProdCategory%Total" numFmtId="0">
      <sharedItems containsString="0" containsBlank="1" containsNumber="1" minValue="99.96" maxValue="100.7"/>
    </cacheField>
    <cacheField name="ProdCategory%_FreshFV" numFmtId="0">
      <sharedItems containsString="0" containsBlank="1" containsNumber="1" minValue="0" maxValue="100"/>
    </cacheField>
    <cacheField name="ProdCategory%_ProcessedFV" numFmtId="0">
      <sharedItems containsString="0" containsBlank="1" containsNumber="1" minValue="0" maxValue="100"/>
    </cacheField>
    <cacheField name="ProdCategory%_Meat" numFmtId="0">
      <sharedItems containsString="0" containsBlank="1" containsNumber="1" minValue="0" maxValue="100"/>
    </cacheField>
    <cacheField name="ProdCategory%_Fish" numFmtId="0">
      <sharedItems containsString="0" containsBlank="1" containsNumber="1" minValue="0" maxValue="30"/>
    </cacheField>
    <cacheField name="ProdCategory%_Dairy" numFmtId="0">
      <sharedItems containsString="0" containsBlank="1" containsNumber="1" minValue="0" maxValue="100"/>
    </cacheField>
    <cacheField name="ProdCategory%_Eggs" numFmtId="0">
      <sharedItems containsString="0" containsBlank="1" containsNumber="1" minValue="0" maxValue="90"/>
    </cacheField>
    <cacheField name="ProdCategory%_Grains" numFmtId="0">
      <sharedItems containsString="0" containsBlank="1" containsNumber="1" minValue="0" maxValue="100"/>
    </cacheField>
    <cacheField name="ProdCategory%_Baked" numFmtId="0">
      <sharedItems containsString="0" containsBlank="1" containsNumber="1" minValue="0" maxValue="75"/>
    </cacheField>
    <cacheField name="ProdCategory%_Coffee" numFmtId="0">
      <sharedItems containsString="0" containsBlank="1" containsNumber="1" minValue="0" maxValue="12"/>
    </cacheField>
    <cacheField name="ProdCategory%_ValueAdd" numFmtId="0">
      <sharedItems containsString="0" containsBlank="1" containsNumber="1" minValue="0" maxValue="98.542140838645892"/>
    </cacheField>
    <cacheField name="ProdCategory%_Alcohol" numFmtId="0">
      <sharedItems containsString="0" containsBlank="1" containsNumber="1" minValue="0" maxValue="13"/>
    </cacheField>
    <cacheField name="ProdCategory%_NonFood" numFmtId="0">
      <sharedItems containsString="0" containsBlank="1" containsNumber="1" minValue="0" maxValue="100"/>
    </cacheField>
    <cacheField name="ProdCategory%_Other1" numFmtId="0">
      <sharedItems containsString="0" containsBlank="1" containsNumber="1" minValue="-8.6" maxValue="100"/>
    </cacheField>
    <cacheField name="ProdCategory%_Other1_TEXT" numFmtId="0">
      <sharedItems containsBlank="1" containsMixedTypes="1" containsNumber="1" containsInteger="1" minValue="0" maxValue="0"/>
    </cacheField>
    <cacheField name="ProdCategory%_Other2" numFmtId="0">
      <sharedItems containsString="0" containsBlank="1" containsNumber="1" minValue="0" maxValue="24.076380240763804"/>
    </cacheField>
    <cacheField name="ProdCategory%_Other2_TEXT" numFmtId="0">
      <sharedItems containsBlank="1" containsMixedTypes="1" containsNumber="1" containsInteger="1" minValue="0" maxValue="0"/>
    </cacheField>
    <cacheField name="ProdCategory%_Other3" numFmtId="0">
      <sharedItems containsString="0" containsBlank="1" containsNumber="1" minValue="-11.296263515627084" maxValue="24.76"/>
    </cacheField>
    <cacheField name="ProdCategory%_Other3_TEXT" numFmtId="0">
      <sharedItems containsBlank="1"/>
    </cacheField>
    <cacheField name="ProdCategoryMeat+Fish" numFmtId="0">
      <sharedItems containsString="0" containsBlank="1" containsNumber="1" minValue="0" maxValue="100"/>
    </cacheField>
    <cacheField name="ProdCategoryOtherCombined" numFmtId="0">
      <sharedItems containsString="0" containsBlank="1" containsNumber="1" minValue="-1.2599999999999998" maxValue="100"/>
    </cacheField>
    <cacheField name="CustType$Total" numFmtId="164">
      <sharedItems containsString="0" containsBlank="1" containsNumber="1" minValue="0" maxValue="96000000"/>
    </cacheField>
    <cacheField name="CustomerType$_Direct" numFmtId="0">
      <sharedItems containsString="0" containsBlank="1" containsNumber="1" minValue="0" maxValue="16526466"/>
    </cacheField>
    <cacheField name="CustomerType$_LgRetail" numFmtId="0">
      <sharedItems containsString="0" containsBlank="1" containsNumber="1" minValue="0" maxValue="51000000"/>
    </cacheField>
    <cacheField name="CustomerType$_SmRetail" numFmtId="0">
      <sharedItems containsString="0" containsBlank="1" containsNumber="1" minValue="0" maxValue="86400000"/>
    </cacheField>
    <cacheField name="CustomerType$_Restaurants" numFmtId="0">
      <sharedItems containsString="0" containsBlank="1" containsNumber="1" minValue="0" maxValue="38225000"/>
    </cacheField>
    <cacheField name="CustomerType$_Distributors" numFmtId="0">
      <sharedItems containsString="0" containsBlank="1" containsNumber="1" minValue="0" maxValue="6000000"/>
    </cacheField>
    <cacheField name="CustomerType$_Hubs" numFmtId="0">
      <sharedItems containsString="0" containsBlank="1" containsNumber="1" minValue="0" maxValue="289410.78999999998"/>
    </cacheField>
    <cacheField name="CustomerType$_Processors" numFmtId="0">
      <sharedItems containsString="0" containsBlank="1" containsNumber="1" minValue="0" maxValue="9000000"/>
    </cacheField>
    <cacheField name="CustomerType$_ECE" numFmtId="0">
      <sharedItems containsString="0" containsBlank="1" containsNumber="1" minValue="0" maxValue="460000"/>
    </cacheField>
    <cacheField name="CustomerType$_K12" numFmtId="0">
      <sharedItems containsString="0" containsBlank="1" containsNumber="1" minValue="0" maxValue="20000000"/>
    </cacheField>
    <cacheField name="CustomerType$_College" numFmtId="0">
      <sharedItems containsString="0" containsBlank="1" containsNumber="1" minValue="0" maxValue="20000000"/>
    </cacheField>
    <cacheField name="CustomerType$_Hospitals" numFmtId="0">
      <sharedItems containsString="0" containsBlank="1" containsNumber="1" minValue="0" maxValue="4500000"/>
    </cacheField>
    <cacheField name="CustomerType$_AdultCare" numFmtId="0">
      <sharedItems containsString="0" containsBlank="1" containsNumber="1" minValue="0" maxValue="13500000"/>
    </cacheField>
    <cacheField name="CustomerType$_Pantries" numFmtId="0">
      <sharedItems containsString="0" containsBlank="1" containsNumber="1" minValue="0" maxValue="3145000"/>
    </cacheField>
    <cacheField name="CustomerType$_Other1" numFmtId="0">
      <sharedItems containsString="0" containsBlank="1" containsNumber="1" minValue="-2500" maxValue="19000000"/>
    </cacheField>
    <cacheField name="CustomerType$_Other1_TEXT" numFmtId="0">
      <sharedItems containsBlank="1" containsMixedTypes="1" containsNumber="1" containsInteger="1" minValue="0" maxValue="0"/>
    </cacheField>
    <cacheField name="CustomerType$_Other2" numFmtId="0">
      <sharedItems containsString="0" containsBlank="1" containsNumber="1" minValue="0" maxValue="4740000"/>
    </cacheField>
    <cacheField name="CustomerType$_Other2_TEXT" numFmtId="0">
      <sharedItems containsBlank="1" containsMixedTypes="1" containsNumber="1" containsInteger="1" minValue="0" maxValue="0"/>
    </cacheField>
    <cacheField name="UseCust%" numFmtId="0">
      <sharedItems count="2">
        <s v="Yes"/>
        <s v="No"/>
      </sharedItems>
    </cacheField>
    <cacheField name="Customer%Total" numFmtId="1">
      <sharedItems containsSemiMixedTypes="0" containsString="0" containsNumber="1" minValue="0" maxValue="100.44985498152739"/>
    </cacheField>
    <cacheField name="CustomerType%_Direct" numFmtId="0">
      <sharedItems containsString="0" containsBlank="1" containsNumber="1" minValue="0" maxValue="102.56410256410255"/>
    </cacheField>
    <cacheField name="CustomerType%_LgRetail" numFmtId="0">
      <sharedItems containsString="0" containsBlank="1" containsNumber="1" minValue="0" maxValue="100"/>
    </cacheField>
    <cacheField name="CustomerType%_SmRetail" numFmtId="0">
      <sharedItems containsString="0" containsBlank="1" containsNumber="1" minValue="0" maxValue="100"/>
    </cacheField>
    <cacheField name="CustomerType%_Restaurants" numFmtId="0">
      <sharedItems containsString="0" containsBlank="1" containsNumber="1" minValue="0" maxValue="100.00063347269732"/>
    </cacheField>
    <cacheField name="CustomerType%_Distributors" numFmtId="0">
      <sharedItems containsString="0" containsBlank="1" containsNumber="1" minValue="0" maxValue="100"/>
    </cacheField>
    <cacheField name="CustomerType%_Hubs" numFmtId="0">
      <sharedItems containsBlank="1" containsMixedTypes="1" containsNumber="1" minValue="0" maxValue="30"/>
    </cacheField>
    <cacheField name="CustomerType%_Processors" numFmtId="0">
      <sharedItems containsString="0" containsBlank="1" containsNumber="1" minValue="0" maxValue="100"/>
    </cacheField>
    <cacheField name="CustomerType%_ECE" numFmtId="0">
      <sharedItems containsString="0" containsBlank="1" containsNumber="1" minValue="0" maxValue="21.758947024910256"/>
    </cacheField>
    <cacheField name="CustomerType%_K12" numFmtId="0">
      <sharedItems containsString="0" containsBlank="1" containsNumber="1" minValue="0" maxValue="100"/>
    </cacheField>
    <cacheField name="CustomerType%_College" numFmtId="0">
      <sharedItems containsString="0" containsBlank="1" containsNumber="1" minValue="0" maxValue="80"/>
    </cacheField>
    <cacheField name="CustomerType%_Hospitals" numFmtId="0">
      <sharedItems containsString="0" containsBlank="1" containsNumber="1" minValue="0" maxValue="62.771674099858586"/>
    </cacheField>
    <cacheField name="CustomerType%_AdultCare" numFmtId="0">
      <sharedItems containsString="0" containsBlank="1" containsNumber="1" minValue="0" maxValue="30"/>
    </cacheField>
    <cacheField name="CustomerType%_Pantries" numFmtId="0">
      <sharedItems containsBlank="1" containsMixedTypes="1" containsNumber="1" minValue="0" maxValue="100"/>
    </cacheField>
    <cacheField name="CustomerType%_Other1" numFmtId="0">
      <sharedItems containsString="0" containsBlank="1" containsNumber="1" minValue="0" maxValue="100"/>
    </cacheField>
    <cacheField name="CustomerType%_Other1_TEXT" numFmtId="0">
      <sharedItems containsBlank="1"/>
    </cacheField>
    <cacheField name="CustomerType%_Other2" numFmtId="1">
      <sharedItems containsString="0" containsBlank="1" containsNumber="1" minValue="-12.820512820512819" maxValue="99"/>
    </cacheField>
    <cacheField name="CustomerType#_Other2_TEXT" numFmtId="0">
      <sharedItems containsBlank="1"/>
    </cacheField>
    <cacheField name="CustType%_RetailTotal" numFmtId="1">
      <sharedItems containsString="0" containsBlank="1" containsNumber="1" minValue="0" maxValue="100"/>
    </cacheField>
    <cacheField name="CustType%_DistTotal" numFmtId="1">
      <sharedItems containsString="0" containsBlank="1" containsNumber="1" minValue="0" maxValue="100"/>
    </cacheField>
    <cacheField name="CustType%_InstTotal" numFmtId="1">
      <sharedItems containsString="0" containsBlank="1" containsNumber="1" minValue="0" maxValue="100"/>
    </cacheField>
    <cacheField name="CustType%_OtherTotal" numFmtId="1">
      <sharedItems containsString="0" containsBlank="1" containsNumber="1" minValue="-12.820512820512819" maxValue="100"/>
    </cacheField>
    <cacheField name="SNAP" numFmtId="0">
      <sharedItems containsBlank="1"/>
    </cacheField>
    <cacheField name="SNAPAmt" numFmtId="0">
      <sharedItems containsBlank="1" containsMixedTypes="1" containsNumber="1" minValue="0" maxValue="60000"/>
    </cacheField>
    <cacheField name="GrantDependence" numFmtId="0">
      <sharedItems containsBlank="1" count="5">
        <s v="Highly dependent"/>
        <m/>
        <s v="Somewhat dependent"/>
        <s v="Not at all dependent"/>
        <e v="#NULL!" u="1"/>
      </sharedItems>
    </cacheField>
  </cacheFields>
  <extLst>
    <ext xmlns:x14="http://schemas.microsoft.com/office/spreadsheetml/2009/9/main" uri="{725AE2AE-9491-48be-B2B4-4EB974FC3084}">
      <x14:pivotCacheDefinition pivotCacheId="127777771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8">
  <r>
    <x v="0"/>
    <s v="R_1hRbbHSEhdUR6D3"/>
    <s v="MI"/>
    <n v="49686"/>
    <s v="East North Central"/>
    <x v="0"/>
    <s v="LLC"/>
    <m/>
    <x v="0"/>
    <n v="2007"/>
    <n v="12"/>
    <x v="0"/>
    <s v="11+ years"/>
    <x v="0"/>
    <n v="9472541.9399999995"/>
    <n v="8596166.9399999995"/>
    <n v="10909734.02"/>
    <n v="1.1517219020093354"/>
    <n v="8253140.7200000007"/>
    <n v="1314521.71"/>
    <n v="998738.93"/>
    <n v="1358189.3"/>
    <n v="208924.58"/>
    <n v="526452.86"/>
    <n v="308.88"/>
    <n v="72879.039999999994"/>
    <n v="53428.28"/>
    <n v="518235.75"/>
    <n v="3086491.25"/>
    <m/>
    <n v="114970.14"/>
    <n v="0"/>
    <m/>
    <n v="0"/>
    <m/>
    <n v="0"/>
    <m/>
    <n v="100"/>
    <n v="15.927532979226843"/>
    <n v="12.101319532571837"/>
    <n v="16.456635674570201"/>
    <n v="2.5314554433042549"/>
    <n v="6.3788184142339439"/>
    <n v="3.7425752265617491E-3"/>
    <n v="0.88304613325434711"/>
    <n v="0.64736906606385836"/>
    <n v="6.2792549840347327"/>
    <n v="37.397778066723667"/>
    <n v="0"/>
    <n v="1.3930471307897436"/>
    <n v="0"/>
    <n v="0"/>
    <n v="0"/>
    <n v="0"/>
    <n v="0"/>
    <m/>
    <n v="18.988091117874454"/>
    <n v="46.600495380866356"/>
    <n v="7999999.7200000007"/>
    <n v="0"/>
    <n v="1589260.51"/>
    <n v="1829471.19"/>
    <n v="3172131.76"/>
    <n v="43939.65"/>
    <n v="0"/>
    <n v="68716.990000000005"/>
    <n v="52540.74"/>
    <n v="863574.42"/>
    <n v="48189.16"/>
    <n v="230517.65"/>
    <n v="48801.8"/>
    <n v="0"/>
    <n v="52855.85"/>
    <n v="0"/>
    <n v="0"/>
    <m/>
    <x v="0"/>
    <n v="100.44985498152739"/>
    <n v="0"/>
    <n v="18.488013565730029"/>
    <n v="21.282406481510236"/>
    <n v="36.901700282707637"/>
    <n v="0.51115398649994115"/>
    <n v="0"/>
    <n v="0.79939105975529146"/>
    <n v="0.61121125690934996"/>
    <n v="10.046040590272669"/>
    <n v="0.56058892685953365"/>
    <n v="2.681633007001607"/>
    <n v="0.56771582428109524"/>
    <n v="0"/>
    <n v="8"/>
    <s v="resolving missing percentage"/>
    <n v="0"/>
    <m/>
    <n v="39.770420047240265"/>
    <n v="0.51115398649994115"/>
    <n v="14.467189605324254"/>
    <n v="8"/>
    <m/>
    <m/>
    <x v="0"/>
  </r>
  <r>
    <x v="1"/>
    <s v="R_2Eo9GQTUgTgCte7"/>
    <s v="CO"/>
    <n v="81321"/>
    <s v="Mountain"/>
    <x v="1"/>
    <s v="Producer Cooperative"/>
    <m/>
    <x v="1"/>
    <n v="2014"/>
    <n v="3"/>
    <x v="1"/>
    <s v="3 - 5 years"/>
    <x v="1"/>
    <n v="225000"/>
    <n v="176000"/>
    <n v="101390"/>
    <n v="0.4506222222222222"/>
    <n v="176000"/>
    <n v="167000"/>
    <n v="0"/>
    <n v="2000"/>
    <n v="0"/>
    <n v="3000"/>
    <n v="0"/>
    <n v="4000"/>
    <n v="0"/>
    <n v="0"/>
    <n v="0"/>
    <n v="0"/>
    <n v="0"/>
    <n v="0"/>
    <m/>
    <n v="0"/>
    <m/>
    <n v="0"/>
    <m/>
    <n v="100"/>
    <n v="94.88636363636364"/>
    <n v="0"/>
    <n v="1.1363636363636365"/>
    <n v="0"/>
    <n v="1.7045454545454544"/>
    <n v="0"/>
    <n v="2.2727272727272729"/>
    <n v="0"/>
    <n v="0"/>
    <n v="0"/>
    <n v="0"/>
    <n v="0"/>
    <n v="0"/>
    <m/>
    <n v="0"/>
    <m/>
    <n v="0"/>
    <m/>
    <n v="1.1363636363636365"/>
    <n v="2.2727272727272729"/>
    <n v="166000"/>
    <n v="50000"/>
    <n v="0"/>
    <n v="0"/>
    <n v="97000"/>
    <n v="0"/>
    <m/>
    <n v="0"/>
    <n v="0"/>
    <n v="14000"/>
    <n v="0"/>
    <n v="5000"/>
    <n v="0"/>
    <m/>
    <n v="0"/>
    <m/>
    <n v="0"/>
    <m/>
    <x v="0"/>
    <n v="100.31818181818183"/>
    <n v="28.40909090909091"/>
    <n v="0"/>
    <n v="0"/>
    <n v="55.113636363636367"/>
    <n v="0"/>
    <s v="ND"/>
    <n v="0"/>
    <n v="0"/>
    <n v="7.9545454545454541"/>
    <n v="0"/>
    <n v="2.8409090909090908"/>
    <n v="0"/>
    <s v="ND"/>
    <n v="0"/>
    <m/>
    <n v="6"/>
    <s v="resolving missing percent"/>
    <n v="0"/>
    <n v="0"/>
    <n v="10.795454545454545"/>
    <n v="6"/>
    <m/>
    <m/>
    <x v="1"/>
  </r>
  <r>
    <x v="1"/>
    <s v="R_3h3Yb9knFiTLw8B"/>
    <s v="NC"/>
    <n v="27702"/>
    <s v="South Atlantic"/>
    <x v="2"/>
    <s v="LLC"/>
    <m/>
    <x v="0"/>
    <n v="2010"/>
    <n v="7"/>
    <x v="2"/>
    <s v="6 - 10 years"/>
    <x v="1"/>
    <n v="2082090"/>
    <n v="1939335"/>
    <n v="1936715"/>
    <n v="0.93017833042759923"/>
    <n v="1939335"/>
    <n v="0"/>
    <n v="0"/>
    <n v="1939335"/>
    <n v="0"/>
    <n v="0"/>
    <n v="0"/>
    <n v="0"/>
    <n v="0"/>
    <n v="0"/>
    <n v="0"/>
    <n v="0"/>
    <n v="0"/>
    <n v="0"/>
    <m/>
    <n v="0"/>
    <m/>
    <n v="0"/>
    <m/>
    <n v="100"/>
    <n v="0"/>
    <n v="0"/>
    <n v="100"/>
    <n v="0"/>
    <n v="0"/>
    <n v="0"/>
    <n v="0"/>
    <n v="0"/>
    <n v="0"/>
    <n v="0"/>
    <n v="0"/>
    <n v="0"/>
    <n v="0"/>
    <m/>
    <n v="0"/>
    <m/>
    <n v="0"/>
    <m/>
    <n v="100"/>
    <n v="0"/>
    <n v="1945153.0049999999"/>
    <n v="21332.685000000001"/>
    <n v="0"/>
    <n v="0"/>
    <n v="1138389.6450000003"/>
    <n v="0"/>
    <n v="0"/>
    <n v="0"/>
    <n v="15514.68"/>
    <n v="3878.67"/>
    <n v="13575.344999999999"/>
    <n v="5818.0050000000001"/>
    <n v="1939.335"/>
    <n v="0"/>
    <n v="143510.79"/>
    <m/>
    <n v="601193.85"/>
    <m/>
    <x v="0"/>
    <n v="100.30000000000001"/>
    <n v="1.1000000000000001"/>
    <n v="0"/>
    <n v="0"/>
    <n v="58.7"/>
    <n v="0"/>
    <m/>
    <n v="0"/>
    <n v="0.8"/>
    <n v="0.2"/>
    <n v="0.7"/>
    <n v="0.3"/>
    <n v="0.1"/>
    <m/>
    <n v="7.4"/>
    <m/>
    <n v="31"/>
    <s v="resolving missing percent"/>
    <n v="0"/>
    <n v="0"/>
    <n v="2.1"/>
    <n v="38.4"/>
    <m/>
    <m/>
    <x v="2"/>
  </r>
  <r>
    <x v="2"/>
    <n v="122"/>
    <s v="IA"/>
    <n v="52172"/>
    <s v="West North Central"/>
    <x v="0"/>
    <s v="Nonprofit"/>
    <s v=" "/>
    <x v="2"/>
    <n v="2012"/>
    <n v="9"/>
    <x v="2"/>
    <s v="6 - 10 years"/>
    <x v="1"/>
    <n v="255565"/>
    <n v="192534"/>
    <n v="207600"/>
    <n v="0.81231780564631295"/>
    <n v="209046"/>
    <n v="117373"/>
    <n v="0"/>
    <n v="14624"/>
    <n v="0"/>
    <n v="54037"/>
    <n v="8878"/>
    <n v="7100"/>
    <n v="2914"/>
    <n v="0"/>
    <n v="4120"/>
    <n v="0"/>
    <n v="0"/>
    <n v="0"/>
    <s v=" "/>
    <n v="0"/>
    <s v=" "/>
    <n v="0"/>
    <s v=" "/>
    <n v="99.98"/>
    <n v="60.96"/>
    <n v="0"/>
    <n v="7.6"/>
    <n v="0"/>
    <n v="28.07"/>
    <n v="4.6100000000000003"/>
    <n v="3.69"/>
    <n v="1.51"/>
    <n v="0"/>
    <n v="2.14"/>
    <n v="0"/>
    <n v="0"/>
    <n v="-8.6"/>
    <s v="excess"/>
    <n v="0"/>
    <s v=" "/>
    <n v="0"/>
    <s v=" "/>
    <n v="7.6"/>
    <n v="-1.2599999999999998"/>
    <n v="193073.09519999998"/>
    <n v="1001.1768"/>
    <n v="1001.1768"/>
    <n v="1001.1768"/>
    <n v="1001.1768"/>
    <n v="1001.1768"/>
    <n v="1001.1768"/>
    <n v="1001.1768"/>
    <n v="1001.1768"/>
    <n v="1001.1768"/>
    <n v="1001.1768"/>
    <n v="1001.1768"/>
    <n v="1001.1768"/>
    <n v="1001.1768"/>
    <n v="1001.1768"/>
    <m/>
    <n v="179056.62"/>
    <s v=" "/>
    <x v="0"/>
    <n v="100.28"/>
    <n v="0.52"/>
    <n v="0.52"/>
    <n v="0.52"/>
    <n v="0.52"/>
    <n v="0.52"/>
    <n v="0.52"/>
    <n v="0.52"/>
    <n v="0.52"/>
    <n v="0.52"/>
    <n v="0.52"/>
    <n v="0.52"/>
    <n v="0.52"/>
    <n v="0.52"/>
    <n v="0.52"/>
    <s v=" "/>
    <n v="93"/>
    <s v="resolving missing percent"/>
    <n v="1.04"/>
    <n v="1.04"/>
    <n v="3.12"/>
    <n v="93.52"/>
    <s v="Yes"/>
    <n v="116"/>
    <x v="2"/>
  </r>
  <r>
    <x v="0"/>
    <s v="R_25HlXmDH0bAnWgG"/>
    <s v="MT"/>
    <n v="59802"/>
    <s v="Mountain"/>
    <x v="1"/>
    <s v="Producer Cooperative"/>
    <m/>
    <x v="1"/>
    <n v="2003"/>
    <n v="16"/>
    <x v="3"/>
    <s v="11+ years"/>
    <x v="0"/>
    <n v="3580514"/>
    <n v="3497827"/>
    <n v="3530431"/>
    <n v="0.98601234347917643"/>
    <n v="3298027"/>
    <n v="1242522"/>
    <n v="83864"/>
    <n v="188"/>
    <n v="0"/>
    <n v="944472"/>
    <n v="814598"/>
    <n v="36544"/>
    <n v="0"/>
    <n v="0"/>
    <n v="139862"/>
    <m/>
    <n v="35303"/>
    <n v="674"/>
    <m/>
    <n v="0"/>
    <m/>
    <n v="0"/>
    <m/>
    <n v="100"/>
    <n v="37.67470672617295"/>
    <n v="2.5428536515923006"/>
    <n v="5.7003778319583195E-3"/>
    <n v="0"/>
    <n v="28.63748538141137"/>
    <n v="24.699555218923315"/>
    <n v="1.1080564228249192"/>
    <n v="0"/>
    <n v="0"/>
    <n v="4.2407778953901829"/>
    <n v="0"/>
    <n v="1.0704278649022581"/>
    <n v="2.0436460950744188E-2"/>
    <n v="0"/>
    <n v="0"/>
    <n v="0"/>
    <n v="0"/>
    <m/>
    <n v="5.7003778319583195E-3"/>
    <n v="6.4396986440681045"/>
    <n v="3560548"/>
    <n v="213628"/>
    <n v="848714"/>
    <n v="1301003"/>
    <n v="833013"/>
    <n v="64401"/>
    <m/>
    <m/>
    <n v="0"/>
    <n v="62869"/>
    <n v="62869"/>
    <n v="62869"/>
    <m/>
    <m/>
    <n v="37560"/>
    <s v="Members"/>
    <n v="73622"/>
    <s v="Buying clubs/CSAs"/>
    <x v="0"/>
    <n v="100.25"/>
    <n v="4.5"/>
    <n v="18"/>
    <n v="27"/>
    <n v="18"/>
    <n v="1.5"/>
    <s v="ND"/>
    <m/>
    <n v="0"/>
    <n v="1.25"/>
    <n v="1.25"/>
    <n v="1.25"/>
    <m/>
    <s v="ND"/>
    <n v="1.5"/>
    <s v="Buying clubs/CSA"/>
    <n v="26"/>
    <s v="Members (1) + 25 resolving missing percent"/>
    <n v="45"/>
    <n v="1.5"/>
    <n v="3.75"/>
    <n v="27.5"/>
    <s v="Yes"/>
    <n v="5000"/>
    <x v="3"/>
  </r>
  <r>
    <x v="2"/>
    <n v="207"/>
    <s v="NC"/>
    <n v="27703"/>
    <s v="South Atlantic"/>
    <x v="2"/>
    <s v="S Corp"/>
    <s v=" "/>
    <x v="0"/>
    <n v="2010"/>
    <n v="11"/>
    <x v="0"/>
    <s v="11+ years"/>
    <x v="0"/>
    <n v="2151359"/>
    <n v="2134465"/>
    <n v="2111093"/>
    <n v="0.98128345850227705"/>
    <n v="2134465"/>
    <n v="0"/>
    <n v="0"/>
    <n v="2134465"/>
    <n v="0"/>
    <n v="0"/>
    <n v="0"/>
    <n v="0"/>
    <n v="0"/>
    <n v="0"/>
    <n v="0"/>
    <n v="0"/>
    <n v="0"/>
    <n v="0"/>
    <s v=" "/>
    <n v="0"/>
    <s v=" "/>
    <n v="0"/>
    <s v=" "/>
    <n v="100"/>
    <n v="0"/>
    <n v="0"/>
    <n v="100"/>
    <n v="0"/>
    <n v="0"/>
    <n v="0"/>
    <n v="0"/>
    <n v="0"/>
    <n v="0"/>
    <n v="0"/>
    <n v="0"/>
    <n v="0"/>
    <n v="0"/>
    <s v=" "/>
    <n v="0"/>
    <s v=" "/>
    <n v="0"/>
    <s v=" "/>
    <n v="100"/>
    <n v="0"/>
    <n v="2096044.66"/>
    <n v="19210.189999999999"/>
    <n v="0"/>
    <n v="1065098.04"/>
    <n v="744928.29"/>
    <n v="0"/>
    <n v="228387.76"/>
    <n v="0"/>
    <n v="19210.189999999999"/>
    <n v="0"/>
    <n v="14941.26"/>
    <n v="0"/>
    <n v="0"/>
    <n v="0"/>
    <n v="4268.93"/>
    <s v=" "/>
    <n v="0"/>
    <s v=" "/>
    <x v="0"/>
    <n v="100.2"/>
    <n v="0.9"/>
    <n v="0"/>
    <n v="49.9"/>
    <n v="34.9"/>
    <n v="0"/>
    <n v="10.7"/>
    <n v="0"/>
    <n v="0.9"/>
    <n v="0"/>
    <n v="0.7"/>
    <n v="0"/>
    <n v="0"/>
    <n v="0"/>
    <n v="0.2"/>
    <s v="Corporate Dining Halls"/>
    <n v="2"/>
    <s v="resolving missing percent"/>
    <n v="49.9"/>
    <n v="10.7"/>
    <n v="1.6"/>
    <n v="2.2000000000000002"/>
    <s v="No"/>
    <s v=" "/>
    <x v="3"/>
  </r>
  <r>
    <x v="1"/>
    <s v="R_9AekWCsX4NR60fL"/>
    <s v="OH"/>
    <n v="45229"/>
    <s v="East North Central"/>
    <x v="0"/>
    <s v="Other"/>
    <m/>
    <x v="3"/>
    <n v="2012"/>
    <n v="5"/>
    <x v="1"/>
    <s v="3 - 5 years"/>
    <x v="1"/>
    <n v="352020"/>
    <n v="195299"/>
    <n v="415742"/>
    <n v="1.1810181239702289"/>
    <n v="195299"/>
    <n v="170891"/>
    <n v="0"/>
    <n v="3000"/>
    <n v="0"/>
    <n v="4875"/>
    <n v="7150"/>
    <n v="675"/>
    <n v="2208"/>
    <n v="1500"/>
    <n v="5000"/>
    <n v="0"/>
    <n v="0"/>
    <n v="0"/>
    <m/>
    <n v="0"/>
    <m/>
    <n v="0"/>
    <m/>
    <n v="100"/>
    <n v="87.502240154839512"/>
    <n v="0"/>
    <n v="1.5361061756588614"/>
    <n v="0"/>
    <n v="2.4961725354456501"/>
    <n v="3.6610530519869533"/>
    <n v="0.34562388952324385"/>
    <n v="1.1305741452849221"/>
    <n v="0.76805308782943071"/>
    <n v="2.5601769594314359"/>
    <n v="0"/>
    <n v="0"/>
    <n v="0"/>
    <m/>
    <n v="0"/>
    <m/>
    <n v="0"/>
    <m/>
    <n v="1.5361061756588614"/>
    <n v="4.8044280820690322"/>
    <n v="195299.00000000003"/>
    <n v="145399"/>
    <n v="0"/>
    <n v="32818.83"/>
    <n v="0"/>
    <n v="5563.17"/>
    <m/>
    <n v="0"/>
    <n v="0"/>
    <n v="723.8"/>
    <n v="216.2"/>
    <n v="0"/>
    <n v="0"/>
    <m/>
    <n v="10578"/>
    <s v="Healthy Food Access Outlets"/>
    <n v="0"/>
    <m/>
    <x v="0"/>
    <n v="100.19559751970056"/>
    <n v="74.449433944874272"/>
    <n v="0"/>
    <n v="0"/>
    <n v="0"/>
    <n v="2.8485399310800363"/>
    <s v="ND"/>
    <n v="0"/>
    <n v="0"/>
    <n v="0.37061121664729463"/>
    <n v="0.11070205172581528"/>
    <n v="0"/>
    <n v="0"/>
    <s v="ND"/>
    <n v="5.4163103753731452"/>
    <m/>
    <n v="17"/>
    <s v="resolving missing percent"/>
    <n v="0"/>
    <n v="2.8485399310800363"/>
    <n v="0.48131326837310989"/>
    <n v="22.416310375373143"/>
    <m/>
    <m/>
    <x v="2"/>
  </r>
  <r>
    <x v="2"/>
    <n v="142"/>
    <s v="IA"/>
    <n v="50428"/>
    <s v="West North Central"/>
    <x v="0"/>
    <s v="LLC"/>
    <s v=" "/>
    <x v="0"/>
    <n v="2014"/>
    <n v="7"/>
    <x v="2"/>
    <s v="6 - 10 years"/>
    <x v="2"/>
    <n v="131514"/>
    <n v="121514"/>
    <n v="139645"/>
    <n v="1.06182611737153"/>
    <n v="121556"/>
    <n v="105200"/>
    <n v="0"/>
    <n v="3640"/>
    <n v="0"/>
    <n v="6731"/>
    <n v="0"/>
    <n v="0"/>
    <n v="1626"/>
    <n v="0"/>
    <n v="3585"/>
    <n v="0"/>
    <n v="0"/>
    <n v="502"/>
    <s v="Honey"/>
    <n v="272"/>
    <s v="soaps, lotions"/>
    <n v="0"/>
    <s v=" "/>
    <n v="100.03"/>
    <n v="86.57"/>
    <n v="0"/>
    <n v="3"/>
    <n v="0"/>
    <n v="5.54"/>
    <n v="0"/>
    <n v="0"/>
    <n v="1.34"/>
    <n v="0"/>
    <n v="2.95"/>
    <n v="0"/>
    <n v="0"/>
    <n v="0.41"/>
    <s v="Honey"/>
    <n v="0.22"/>
    <s v="soaps, lotions"/>
    <n v="0"/>
    <s v=" "/>
    <n v="3"/>
    <n v="4.92"/>
    <n v="121600"/>
    <n v="82000"/>
    <n v="4300"/>
    <n v="6800"/>
    <n v="0"/>
    <n v="0"/>
    <n v="0"/>
    <n v="0"/>
    <n v="0"/>
    <n v="25000"/>
    <n v="0"/>
    <n v="0"/>
    <n v="0"/>
    <n v="3500"/>
    <n v="0"/>
    <s v=" "/>
    <n v="0"/>
    <s v=" "/>
    <x v="0"/>
    <n v="100.07"/>
    <n v="67.48"/>
    <n v="3.54"/>
    <n v="5.6"/>
    <n v="0"/>
    <n v="0"/>
    <n v="0"/>
    <n v="0"/>
    <n v="0"/>
    <n v="20.57"/>
    <n v="0"/>
    <n v="0"/>
    <n v="0"/>
    <n v="2.88"/>
    <n v="0"/>
    <s v=" "/>
    <n v="0"/>
    <s v=" "/>
    <n v="9.14"/>
    <n v="0"/>
    <n v="23.45"/>
    <n v="0"/>
    <s v="No"/>
    <s v=" "/>
    <x v="2"/>
  </r>
  <r>
    <x v="1"/>
    <s v="R_1mWOF5OnDdfgLOp"/>
    <s v="DC"/>
    <n v="20001"/>
    <s v="South Atlantic"/>
    <x v="2"/>
    <s v="Nonprofit"/>
    <m/>
    <x v="2"/>
    <n v="1989"/>
    <n v="28"/>
    <x v="4"/>
    <s v="11+ years"/>
    <x v="0"/>
    <n v="14633226"/>
    <n v="7681812"/>
    <n v="14800940"/>
    <n v="1.0114611774601172"/>
    <n v="7681812"/>
    <n v="111990"/>
    <n v="0"/>
    <n v="0"/>
    <n v="0"/>
    <n v="0"/>
    <n v="0"/>
    <n v="0"/>
    <n v="0"/>
    <n v="0"/>
    <n v="7569822"/>
    <n v="0"/>
    <n v="0"/>
    <n v="0"/>
    <s v="Meals (other processed)"/>
    <n v="0"/>
    <m/>
    <n v="0"/>
    <m/>
    <n v="100.00000000000001"/>
    <n v="1.4578591613541181"/>
    <n v="0"/>
    <n v="0"/>
    <n v="0"/>
    <n v="0"/>
    <n v="0"/>
    <n v="0"/>
    <n v="0"/>
    <n v="0"/>
    <n v="98.542140838645892"/>
    <n v="0"/>
    <n v="0"/>
    <n v="0"/>
    <m/>
    <n v="0"/>
    <m/>
    <n v="0"/>
    <m/>
    <n v="0"/>
    <n v="98.542140838645892"/>
    <n v="7607638"/>
    <n v="0"/>
    <n v="0"/>
    <n v="0"/>
    <n v="220851"/>
    <n v="0"/>
    <m/>
    <n v="0"/>
    <n v="0"/>
    <n v="4665849"/>
    <n v="0"/>
    <n v="0"/>
    <n v="508000"/>
    <m/>
    <n v="2212938"/>
    <s v="Shelters"/>
    <n v="0"/>
    <m/>
    <x v="0"/>
    <n v="100.03442052474077"/>
    <n v="0"/>
    <n v="0"/>
    <n v="0"/>
    <n v="2.8749857455506591"/>
    <n v="0"/>
    <s v="ND"/>
    <n v="0"/>
    <n v="0"/>
    <n v="60.738911600544242"/>
    <n v="0"/>
    <n v="0"/>
    <n v="6.6130230732020001"/>
    <s v="ND"/>
    <n v="28.807500105443872"/>
    <m/>
    <n v="1"/>
    <s v="resolving missing percent"/>
    <n v="0"/>
    <n v="0"/>
    <n v="67.351934673746243"/>
    <n v="29.807500105443872"/>
    <m/>
    <m/>
    <x v="2"/>
  </r>
  <r>
    <x v="1"/>
    <s v="R_2cpV8LPk9gz0GMM"/>
    <s v="MT"/>
    <n v="59821"/>
    <s v="Mountain"/>
    <x v="1"/>
    <s v="Producer Cooperative"/>
    <m/>
    <x v="1"/>
    <n v="2003"/>
    <n v="14"/>
    <x v="0"/>
    <s v="11+ years"/>
    <x v="1"/>
    <m/>
    <n v="2620900"/>
    <n v="2689576"/>
    <m/>
    <n v="2620900"/>
    <n v="938346"/>
    <n v="142236"/>
    <n v="240601"/>
    <n v="0"/>
    <n v="364250"/>
    <n v="698211"/>
    <n v="35834"/>
    <n v="0"/>
    <n v="0"/>
    <n v="109152"/>
    <n v="0"/>
    <n v="0"/>
    <n v="92270"/>
    <s v="CSA Shares- mixed product"/>
    <n v="0"/>
    <m/>
    <n v="0"/>
    <m/>
    <n v="100.00000000000001"/>
    <n v="35.802434278301348"/>
    <n v="5.426990728375749"/>
    <n v="9.1800908085008981"/>
    <n v="0"/>
    <n v="13.897897668739745"/>
    <n v="26.640123621656681"/>
    <n v="1.367240260979053"/>
    <n v="0"/>
    <n v="0"/>
    <n v="4.1646762562478541"/>
    <n v="0"/>
    <n v="0"/>
    <n v="3.5205463771986722"/>
    <m/>
    <n v="0"/>
    <m/>
    <n v="0"/>
    <m/>
    <n v="9.1800908085008981"/>
    <n v="9.0524628944255792"/>
    <n v="2620900"/>
    <n v="171092"/>
    <n v="497264"/>
    <n v="1047488"/>
    <n v="664436"/>
    <n v="53593"/>
    <m/>
    <n v="0"/>
    <n v="0"/>
    <n v="32027"/>
    <n v="55000"/>
    <n v="100000"/>
    <n v="0"/>
    <m/>
    <n v="0"/>
    <m/>
    <n v="0"/>
    <m/>
    <x v="0"/>
    <n v="100.0332710137739"/>
    <n v="6.5279865694990269"/>
    <n v="18.973024533557176"/>
    <n v="0"/>
    <n v="25.351444160402913"/>
    <n v="2.0448319279636764"/>
    <s v="ND"/>
    <n v="0"/>
    <n v="0"/>
    <n v="1.2219848143767409"/>
    <n v="2.0985157770231599"/>
    <n v="3.8154832309511999"/>
    <n v="0"/>
    <s v="ND"/>
    <n v="0"/>
    <m/>
    <n v="40"/>
    <s v="resolving missing percent"/>
    <n v="18.973024533557176"/>
    <n v="2.0448319279636764"/>
    <n v="7.1359838223511005"/>
    <n v="40"/>
    <m/>
    <m/>
    <x v="3"/>
  </r>
  <r>
    <x v="2"/>
    <n v="165"/>
    <s v="WA"/>
    <n v="98250"/>
    <s v="Pacific"/>
    <x v="1"/>
    <s v="Producer Cooperative"/>
    <s v=" "/>
    <x v="1"/>
    <n v="2020"/>
    <n v="1"/>
    <x v="5"/>
    <s v="0 - 2 years"/>
    <x v="2"/>
    <n v="222292.26"/>
    <n v="205766.85"/>
    <n v="22587.599999999999"/>
    <n v="0.10161217489084"/>
    <n v="205700.58409500003"/>
    <n v="77743.11"/>
    <n v="0"/>
    <n v="44161.5"/>
    <n v="0"/>
    <n v="8301.33"/>
    <n v="5898.23"/>
    <n v="3958.17"/>
    <n v="10921.03"/>
    <n v="0"/>
    <n v="42638.7"/>
    <n v="0"/>
    <n v="10226.612444999999"/>
    <n v="1851.9016500000002"/>
    <s v="missing"/>
    <n v="0"/>
    <s v=" "/>
    <n v="0"/>
    <s v=" "/>
    <n v="99.960000000000008"/>
    <n v="37.78"/>
    <n v="0"/>
    <n v="21.46"/>
    <n v="0"/>
    <n v="4.03"/>
    <n v="2.87"/>
    <n v="1.92"/>
    <n v="5.31"/>
    <n v="0"/>
    <n v="20.72"/>
    <n v="0"/>
    <n v="4.97"/>
    <n v="0.9"/>
    <s v="missing"/>
    <n v="0"/>
    <s v=" "/>
    <n v="0"/>
    <s v=" "/>
    <n v="21.46"/>
    <n v="33.82"/>
    <n v="205787.55"/>
    <n v="198520.84"/>
    <n v="0"/>
    <n v="1106.24"/>
    <n v="4596.95"/>
    <n v="0"/>
    <n v="0"/>
    <n v="0"/>
    <n v="0"/>
    <n v="0"/>
    <n v="0"/>
    <n v="0"/>
    <n v="0"/>
    <n v="0"/>
    <n v="1563.52"/>
    <s v="Nutrition assistance programs"/>
    <n v="0"/>
    <s v=" "/>
    <x v="0"/>
    <n v="100.01000000000002"/>
    <n v="96.48"/>
    <n v="0"/>
    <n v="0.54"/>
    <n v="2.23"/>
    <n v="0"/>
    <n v="0"/>
    <n v="0"/>
    <n v="0"/>
    <n v="0"/>
    <n v="0"/>
    <n v="0"/>
    <n v="0"/>
    <n v="0"/>
    <n v="0.76"/>
    <s v=" "/>
    <n v="0"/>
    <s v=" "/>
    <n v="0.54"/>
    <n v="0"/>
    <n v="0"/>
    <n v="0.76"/>
    <s v="Yes"/>
    <n v="155.09"/>
    <x v="2"/>
  </r>
  <r>
    <x v="2"/>
    <n v="141"/>
    <s v="NC"/>
    <n v="28607"/>
    <s v="South Atlantic"/>
    <x v="2"/>
    <s v="Nonprofit"/>
    <s v=" "/>
    <x v="2"/>
    <n v="2017"/>
    <n v="4"/>
    <x v="1"/>
    <s v="3 - 5 years"/>
    <x v="2"/>
    <n v="965458"/>
    <n v="873350"/>
    <n v="870087"/>
    <n v="0.90121683180418"/>
    <n v="873316.75000000012"/>
    <n v="294113.88"/>
    <n v="675.45"/>
    <n v="215499.07"/>
    <n v="1997.41"/>
    <n v="52786.18"/>
    <n v="30811.35"/>
    <n v="4250.6000000000004"/>
    <n v="46003.77"/>
    <n v="22175.68"/>
    <n v="53098.79"/>
    <n v="0"/>
    <n v="92296.92"/>
    <n v="16344.97"/>
    <s v="CSA shares"/>
    <n v="41501.4"/>
    <s v="prepared dishes"/>
    <n v="1761.28"/>
    <s v=" "/>
    <n v="100.00000000000001"/>
    <n v="33.68"/>
    <n v="0.08"/>
    <n v="24.67"/>
    <n v="0.23"/>
    <n v="6.04"/>
    <n v="3.53"/>
    <n v="0.49"/>
    <n v="5.27"/>
    <n v="2.54"/>
    <n v="6.08"/>
    <n v="0"/>
    <n v="10.57"/>
    <n v="1.87"/>
    <s v="CSA shares"/>
    <n v="4.75"/>
    <s v="prepared dishes"/>
    <n v="0.2"/>
    <s v=" "/>
    <n v="24.900000000000002"/>
    <n v="31.770000000000003"/>
    <n v="873350.07"/>
    <n v="818992.72"/>
    <n v="0"/>
    <n v="0"/>
    <n v="17951.97"/>
    <n v="0"/>
    <n v="0"/>
    <n v="0"/>
    <n v="0"/>
    <n v="0"/>
    <n v="0"/>
    <n v="0"/>
    <n v="0"/>
    <n v="13118.25"/>
    <n v="23287.13"/>
    <s v="grant funded food boxes"/>
    <n v="0"/>
    <s v=" "/>
    <x v="0"/>
    <n v="100.01"/>
    <n v="93.78"/>
    <n v="0"/>
    <n v="0"/>
    <n v="2.06"/>
    <n v="0"/>
    <n v="0"/>
    <n v="0"/>
    <n v="0"/>
    <n v="0"/>
    <n v="0"/>
    <n v="0"/>
    <n v="0"/>
    <n v="1.5"/>
    <n v="2.67"/>
    <s v=" "/>
    <n v="0"/>
    <s v=" "/>
    <n v="0"/>
    <n v="0"/>
    <n v="1.5"/>
    <n v="2.67"/>
    <s v="Yes"/>
    <n v="10190.799999999999"/>
    <x v="0"/>
  </r>
  <r>
    <x v="2"/>
    <n v="202"/>
    <s v="RI"/>
    <n v="2909"/>
    <s v="New England"/>
    <x v="3"/>
    <s v="Nonprofit"/>
    <s v=" "/>
    <x v="2"/>
    <n v="2009"/>
    <n v="12"/>
    <x v="0"/>
    <s v="11+ years"/>
    <x v="1"/>
    <n v="8699833"/>
    <n v="4104424"/>
    <n v="4200098"/>
    <n v="0.48277915219751899"/>
    <n v="4104424.0300000007"/>
    <n v="1606218.58"/>
    <n v="63045.53"/>
    <n v="387941.65"/>
    <n v="66952.89"/>
    <n v="605906.23"/>
    <n v="175549.12"/>
    <n v="133347.26"/>
    <n v="288948.24"/>
    <n v="75913.5"/>
    <n v="620439.36"/>
    <n v="0"/>
    <n v="80161.67"/>
    <n v="0"/>
    <s v=" "/>
    <n v="0"/>
    <s v=" "/>
    <n v="0"/>
    <s v=" "/>
    <n v="100.00000000000001"/>
    <n v="39.130000000000003"/>
    <n v="1.54"/>
    <n v="9.4499999999999993"/>
    <n v="1.63"/>
    <n v="14.76"/>
    <n v="4.28"/>
    <n v="3.25"/>
    <n v="7.04"/>
    <n v="1.85"/>
    <n v="15.12"/>
    <n v="0"/>
    <n v="1.95"/>
    <n v="0"/>
    <s v=" "/>
    <n v="0"/>
    <s v=" "/>
    <n v="0"/>
    <s v=" "/>
    <n v="11.079999999999998"/>
    <n v="29.209999999999997"/>
    <n v="4104423.1300000004"/>
    <n v="1856267.86"/>
    <n v="0"/>
    <n v="601764.63"/>
    <n v="635109.24"/>
    <n v="84859"/>
    <n v="0"/>
    <n v="47556.959999999999"/>
    <n v="0"/>
    <n v="202400.36"/>
    <n v="60590.38"/>
    <n v="44971.39"/>
    <n v="14400.65"/>
    <n v="556502.66"/>
    <n v="0"/>
    <s v=" "/>
    <n v="0"/>
    <s v=" "/>
    <x v="0"/>
    <n v="100.00999999999998"/>
    <n v="45.23"/>
    <n v="0"/>
    <n v="14.66"/>
    <n v="15.47"/>
    <n v="2.0699999999999998"/>
    <n v="0"/>
    <n v="1.1599999999999999"/>
    <n v="0"/>
    <n v="4.93"/>
    <n v="1.48"/>
    <n v="1.1000000000000001"/>
    <n v="0.35"/>
    <n v="13.56"/>
    <n v="0"/>
    <s v=" "/>
    <n v="0"/>
    <s v=" "/>
    <n v="14.66"/>
    <n v="2.0699999999999998"/>
    <n v="21.42"/>
    <n v="0"/>
    <s v="Yes"/>
    <n v="45109.32"/>
    <x v="1"/>
  </r>
  <r>
    <x v="1"/>
    <s v="R_XNZF04wpxvnehln"/>
    <s v="PA"/>
    <n v="19134"/>
    <s v="Middle Atlantic"/>
    <x v="3"/>
    <s v="Nonprofit"/>
    <m/>
    <x v="2"/>
    <n v="2008"/>
    <n v="9"/>
    <x v="2"/>
    <s v="6 - 10 years"/>
    <x v="0"/>
    <n v="4351509"/>
    <n v="3523652"/>
    <n v="4417520"/>
    <n v="1.0151696802189769"/>
    <n v="3523652"/>
    <n v="1550406.8800000001"/>
    <n v="164906.91359999997"/>
    <n v="706844.59120000002"/>
    <n v="20789.5468"/>
    <n v="550394.44240000006"/>
    <n v="263216.80440000002"/>
    <n v="14446.973199999999"/>
    <n v="19027.720800000003"/>
    <n v="0"/>
    <n v="216352.2328"/>
    <n v="0"/>
    <n v="0"/>
    <n v="0"/>
    <n v="0"/>
    <n v="0"/>
    <m/>
    <n v="17265.894799999998"/>
    <m/>
    <n v="100"/>
    <n v="44"/>
    <n v="4.68"/>
    <n v="20.059999999999999"/>
    <n v="0.59"/>
    <n v="15.62"/>
    <n v="7.47"/>
    <n v="0.41"/>
    <n v="0.54"/>
    <n v="0"/>
    <n v="6.14"/>
    <n v="0"/>
    <n v="0"/>
    <n v="0"/>
    <m/>
    <n v="0"/>
    <m/>
    <n v="0.49"/>
    <m/>
    <n v="20.65"/>
    <n v="7.58"/>
    <n v="2871215"/>
    <n v="626233"/>
    <n v="0"/>
    <n v="0"/>
    <n v="629446"/>
    <n v="124069"/>
    <m/>
    <n v="20653"/>
    <n v="0"/>
    <n v="627907"/>
    <n v="517479"/>
    <n v="214687"/>
    <n v="0"/>
    <m/>
    <n v="101731"/>
    <s v="Community Organizations including Pre-K"/>
    <n v="9010"/>
    <s v="Adjustments"/>
    <x v="0"/>
    <n v="100.00406823375296"/>
    <n v="17.772271495596044"/>
    <n v="0"/>
    <n v="18.52"/>
    <n v="17.863455301488344"/>
    <n v="3.5210344267822138"/>
    <m/>
    <n v="0.5861248500135654"/>
    <n v="0"/>
    <n v="17.819779024716404"/>
    <n v="14.685871363006337"/>
    <n v="6.0927412809210439"/>
    <n v="0"/>
    <s v="ND"/>
    <n v="2.887089871531014"/>
    <m/>
    <n v="0.25570061969797242"/>
    <m/>
    <n v="18.52"/>
    <n v="3.5210344267822138"/>
    <n v="38.598391668643785"/>
    <n v="3.1427904912289866"/>
    <m/>
    <m/>
    <x v="3"/>
  </r>
  <r>
    <x v="3"/>
    <s v="Nashville Grown"/>
    <s v="TN"/>
    <n v="37208"/>
    <s v="East South Central"/>
    <x v="2"/>
    <s v="Nonprofit"/>
    <s v=" "/>
    <x v="2"/>
    <n v="2012"/>
    <n v="1"/>
    <x v="5"/>
    <s v="0 - 2 years"/>
    <x v="3"/>
    <n v="15786"/>
    <n v="15786"/>
    <n v="16192.86"/>
    <n v="1.025773470163436"/>
    <n v="15786.1"/>
    <n v="15786.1"/>
    <n v="0"/>
    <n v="0"/>
    <n v="0"/>
    <n v="0"/>
    <n v="0"/>
    <n v="0"/>
    <n v="0"/>
    <n v="0"/>
    <n v="0"/>
    <n v="0"/>
    <n v="0"/>
    <n v="0"/>
    <s v=" "/>
    <n v="0"/>
    <s v=" "/>
    <n v="0"/>
    <s v=" "/>
    <n v="100"/>
    <n v="100"/>
    <n v="0"/>
    <n v="0"/>
    <n v="0"/>
    <n v="0"/>
    <n v="0"/>
    <n v="0"/>
    <n v="0"/>
    <n v="0"/>
    <n v="0"/>
    <n v="0"/>
    <n v="0"/>
    <n v="0"/>
    <m/>
    <n v="0"/>
    <m/>
    <n v="0"/>
    <m/>
    <n v="0"/>
    <n v="0"/>
    <n v="15786.1"/>
    <n v="0"/>
    <n v="0"/>
    <n v="0"/>
    <n v="15786.1"/>
    <n v="0"/>
    <n v="0"/>
    <n v="0"/>
    <n v="0"/>
    <n v="0"/>
    <n v="0"/>
    <n v="0"/>
    <n v="0"/>
    <n v="0"/>
    <n v="0"/>
    <s v=" "/>
    <n v="0"/>
    <s v=" "/>
    <x v="0"/>
    <n v="100.00063347269732"/>
    <n v="0"/>
    <n v="0"/>
    <n v="0"/>
    <n v="100.00063347269732"/>
    <n v="0"/>
    <n v="0"/>
    <n v="0"/>
    <n v="0"/>
    <n v="0"/>
    <n v="0"/>
    <n v="0"/>
    <n v="0"/>
    <n v="0"/>
    <n v="0"/>
    <m/>
    <n v="0"/>
    <s v=" "/>
    <n v="0"/>
    <n v="0"/>
    <n v="0"/>
    <n v="0"/>
    <m/>
    <m/>
    <x v="3"/>
  </r>
  <r>
    <x v="3"/>
    <s v="21 Acres Food Hub"/>
    <s v="WA"/>
    <n v="98072"/>
    <s v="Pacific"/>
    <x v="1"/>
    <s v="Nonprofit"/>
    <s v=" "/>
    <x v="2"/>
    <n v="2012"/>
    <n v="1"/>
    <x v="5"/>
    <s v="0 - 2 years"/>
    <x v="3"/>
    <n v="9193"/>
    <n v="9193"/>
    <n v="38671"/>
    <n v="4.2065702164690526"/>
    <n v="9193.0499999999993"/>
    <n v="8587.25"/>
    <n v="0"/>
    <n v="541.79999999999995"/>
    <n v="0"/>
    <n v="40"/>
    <n v="24"/>
    <n v="0"/>
    <n v="0"/>
    <n v="0"/>
    <n v="0"/>
    <n v="0"/>
    <n v="0"/>
    <n v="0"/>
    <s v=" "/>
    <n v="0"/>
    <s v=" "/>
    <n v="0"/>
    <s v=" "/>
    <n v="100"/>
    <n v="93.410239256829897"/>
    <n v="0"/>
    <n v="5.893582652112193"/>
    <n v="0"/>
    <n v="0.43511130691119926"/>
    <n v="0.26106678414671958"/>
    <n v="0"/>
    <n v="0"/>
    <n v="0"/>
    <n v="0"/>
    <n v="0"/>
    <n v="0"/>
    <n v="0"/>
    <m/>
    <n v="0"/>
    <m/>
    <n v="0"/>
    <m/>
    <n v="5.893582652112193"/>
    <n v="0"/>
    <n v="9193.0499999999993"/>
    <n v="0"/>
    <n v="0"/>
    <n v="0"/>
    <n v="1229.1500000000001"/>
    <n v="0"/>
    <n v="0"/>
    <n v="0"/>
    <n v="2000.3"/>
    <n v="0"/>
    <n v="0"/>
    <n v="5770.6"/>
    <n v="193"/>
    <n v="0"/>
    <n v="0"/>
    <s v="Low-income Senior Congregate Meal Programs"/>
    <n v="0"/>
    <s v=" "/>
    <x v="0"/>
    <n v="100.0005438920918"/>
    <n v="0"/>
    <n v="0"/>
    <n v="0"/>
    <n v="13.370499292940282"/>
    <n v="0"/>
    <n v="0"/>
    <n v="0"/>
    <n v="21.758947024910256"/>
    <n v="0"/>
    <n v="0"/>
    <n v="62.771674099858586"/>
    <n v="2.0994234743826823"/>
    <n v="0"/>
    <n v="0"/>
    <m/>
    <n v="0"/>
    <s v=" "/>
    <n v="0"/>
    <n v="0"/>
    <n v="86.630044599151518"/>
    <n v="0"/>
    <m/>
    <m/>
    <x v="0"/>
  </r>
  <r>
    <x v="3"/>
    <s v="Farmhand Foods"/>
    <s v="NC"/>
    <n v="27703"/>
    <s v="South Atlantic"/>
    <x v="2"/>
    <s v="LLC"/>
    <s v=" "/>
    <x v="0"/>
    <n v="2010"/>
    <n v="3"/>
    <x v="1"/>
    <s v="3 - 5 years"/>
    <x v="3"/>
    <n v="930583"/>
    <n v="700215"/>
    <n v="793288.4"/>
    <n v="0.8524638855427189"/>
    <n v="700215.32000000007"/>
    <n v="0"/>
    <n v="0"/>
    <n v="686306.93"/>
    <n v="0"/>
    <n v="0"/>
    <n v="0"/>
    <n v="0"/>
    <n v="0"/>
    <n v="0"/>
    <n v="0"/>
    <n v="0"/>
    <n v="382"/>
    <n v="0"/>
    <s v="Promotional T-Shirts (micaela moved to non-food"/>
    <n v="13526.39"/>
    <s v="Food Truck Sales"/>
    <n v="0"/>
    <s v=" "/>
    <n v="100"/>
    <n v="0"/>
    <n v="0"/>
    <n v="98.013698129312559"/>
    <n v="0"/>
    <n v="0"/>
    <n v="0"/>
    <n v="0"/>
    <n v="0"/>
    <n v="0"/>
    <n v="0"/>
    <n v="0"/>
    <n v="5.4554647561838546E-2"/>
    <n v="0"/>
    <m/>
    <n v="1.9317472231255948"/>
    <m/>
    <n v="0"/>
    <m/>
    <n v="98.013698129312559"/>
    <n v="1.9863018706874334"/>
    <n v="700215.74999999988"/>
    <n v="26542.39"/>
    <n v="0"/>
    <n v="41348.82"/>
    <n v="560615.68999999994"/>
    <n v="0"/>
    <n v="0"/>
    <n v="0"/>
    <n v="0"/>
    <n v="0"/>
    <n v="71708.850000000006"/>
    <n v="0"/>
    <n v="0"/>
    <n v="0"/>
    <n v="0"/>
    <s v="Specialty Retailers (19615) (moved to SmRetail)"/>
    <n v="0"/>
    <s v=" "/>
    <x v="0"/>
    <n v="100.00010710995907"/>
    <n v="3.7906057425219393"/>
    <n v="0"/>
    <n v="5.9051605578286672"/>
    <n v="80.063364823661303"/>
    <n v="0"/>
    <n v="0"/>
    <n v="0"/>
    <n v="0"/>
    <n v="0"/>
    <n v="10.240975985947175"/>
    <n v="0"/>
    <n v="0"/>
    <n v="0"/>
    <n v="0"/>
    <m/>
    <n v="0"/>
    <s v=" "/>
    <n v="5.9051605578286672"/>
    <n v="0"/>
    <n v="10.240975985947175"/>
    <n v="0"/>
    <m/>
    <m/>
    <x v="2"/>
  </r>
  <r>
    <x v="4"/>
    <s v="R_9GON3zzIRXj0HiZ"/>
    <s v="AL"/>
    <n v="35804"/>
    <s v="East South Central"/>
    <x v="2"/>
    <s v="Nonprofit"/>
    <m/>
    <x v="2"/>
    <n v="2012"/>
    <n v="3"/>
    <x v="1"/>
    <s v="3 - 5 years"/>
    <x v="0"/>
    <n v="170366"/>
    <n v="161504"/>
    <n v="78512.649999999994"/>
    <n v="0.51016432169564352"/>
    <n v="161504.15"/>
    <n v="161504.15"/>
    <n v="0"/>
    <n v="0"/>
    <n v="0"/>
    <n v="0"/>
    <n v="0"/>
    <n v="0"/>
    <n v="0"/>
    <n v="0"/>
    <n v="0"/>
    <s v="ND"/>
    <n v="0"/>
    <n v="0"/>
    <m/>
    <n v="0"/>
    <m/>
    <n v="0"/>
    <m/>
    <n v="100"/>
    <n v="100"/>
    <n v="0"/>
    <n v="0"/>
    <n v="0"/>
    <n v="0"/>
    <n v="0"/>
    <n v="0"/>
    <n v="0"/>
    <n v="0"/>
    <n v="0"/>
    <m/>
    <n v="0"/>
    <n v="0"/>
    <n v="0"/>
    <n v="0"/>
    <n v="0"/>
    <n v="0"/>
    <m/>
    <n v="0"/>
    <n v="0"/>
    <n v="161504.15"/>
    <n v="0"/>
    <n v="0"/>
    <n v="21689.5"/>
    <n v="9695.16"/>
    <n v="48424.9"/>
    <n v="0"/>
    <n v="0"/>
    <n v="0"/>
    <n v="79323.5"/>
    <n v="0"/>
    <n v="0"/>
    <n v="0"/>
    <n v="0"/>
    <n v="2371.09"/>
    <s v="Non-profits"/>
    <n v="0"/>
    <m/>
    <x v="0"/>
    <n v="100.00009287695661"/>
    <n v="0"/>
    <n v="0"/>
    <n v="13.429698335644938"/>
    <n v="6.0030463641767389"/>
    <n v="29.983715573608084"/>
    <n v="0"/>
    <n v="0"/>
    <n v="0"/>
    <n v="49.115501783237569"/>
    <n v="0"/>
    <n v="0"/>
    <n v="0"/>
    <n v="0"/>
    <n v="1.4681308202892809"/>
    <m/>
    <n v="0"/>
    <m/>
    <n v="13.429698335644938"/>
    <n v="29.983715573608084"/>
    <n v="49.115501783237569"/>
    <n v="1.4681308202892809"/>
    <m/>
    <m/>
    <x v="0"/>
  </r>
  <r>
    <x v="3"/>
    <s v="Cherry Capital Foods"/>
    <s v="MI"/>
    <n v="49686"/>
    <s v="East North Central"/>
    <x v="0"/>
    <s v="LLC"/>
    <s v=" "/>
    <x v="0"/>
    <n v="2007"/>
    <n v="6"/>
    <x v="2"/>
    <s v="6 - 10 years"/>
    <x v="3"/>
    <n v="1515000"/>
    <n v="1515000"/>
    <n v="1625406"/>
    <n v="1.0728752475247525"/>
    <n v="1515000"/>
    <n v="0"/>
    <n v="518000"/>
    <n v="411000"/>
    <n v="0"/>
    <n v="0"/>
    <n v="0"/>
    <n v="0"/>
    <n v="0"/>
    <n v="0"/>
    <n v="570000"/>
    <n v="0"/>
    <n v="0"/>
    <n v="16000"/>
    <s v="Misc"/>
    <n v="0"/>
    <s v=" "/>
    <n v="0"/>
    <s v=" "/>
    <n v="100.00000000000001"/>
    <n v="0"/>
    <n v="34.191419141914196"/>
    <n v="27.128712871287131"/>
    <n v="0"/>
    <n v="0"/>
    <n v="0"/>
    <n v="0"/>
    <n v="0"/>
    <n v="0"/>
    <n v="37.623762376237622"/>
    <n v="0"/>
    <n v="0"/>
    <n v="1.056105610561056"/>
    <m/>
    <n v="0"/>
    <m/>
    <n v="0"/>
    <m/>
    <n v="27.128712871287131"/>
    <n v="38.679867986798676"/>
    <n v="1515000"/>
    <n v="0"/>
    <n v="417000"/>
    <n v="158000"/>
    <n v="615000"/>
    <n v="0"/>
    <n v="0"/>
    <n v="70000"/>
    <n v="0"/>
    <n v="150000"/>
    <n v="65000"/>
    <n v="40000"/>
    <n v="0"/>
    <n v="0"/>
    <n v="0"/>
    <s v="Resorts/Casinos (micaela moved to resturant)"/>
    <n v="0"/>
    <s v=" "/>
    <x v="0"/>
    <n v="100.00000000000003"/>
    <n v="0"/>
    <n v="27.524752475247528"/>
    <n v="10.42904290429043"/>
    <n v="40.594059405940598"/>
    <n v="0"/>
    <n v="0"/>
    <n v="4.6204620462046204"/>
    <n v="0"/>
    <n v="9.9009900990099009"/>
    <n v="4.2904290429042904"/>
    <n v="2.6402640264026402"/>
    <n v="0"/>
    <n v="0"/>
    <n v="0"/>
    <m/>
    <n v="0"/>
    <s v=" "/>
    <n v="37.953795379537958"/>
    <n v="0"/>
    <n v="16.831683168316832"/>
    <n v="0"/>
    <m/>
    <m/>
    <x v="0"/>
  </r>
  <r>
    <x v="3"/>
    <s v="Headwater Foods"/>
    <s v="NY"/>
    <n v="14580"/>
    <s v="Middle Atlantic"/>
    <x v="3"/>
    <s v="S Corp"/>
    <s v=" "/>
    <x v="0"/>
    <n v="2009"/>
    <n v="4"/>
    <x v="1"/>
    <s v="3 - 5 years"/>
    <x v="3"/>
    <n v="635000"/>
    <n v="635000"/>
    <n v="512000"/>
    <n v="0.80629921259842519"/>
    <n v="635000"/>
    <n v="465000"/>
    <n v="95000"/>
    <n v="60000"/>
    <n v="0"/>
    <n v="10000"/>
    <n v="0"/>
    <n v="0"/>
    <n v="5000"/>
    <n v="0"/>
    <n v="0"/>
    <n v="0"/>
    <n v="0"/>
    <n v="0"/>
    <s v=" "/>
    <n v="0"/>
    <s v=" "/>
    <n v="0"/>
    <s v=" "/>
    <n v="100.00000000000001"/>
    <n v="73.228346456692918"/>
    <n v="14.960629921259844"/>
    <n v="9.4488188976377945"/>
    <n v="0"/>
    <n v="1.5748031496062991"/>
    <n v="0"/>
    <n v="0"/>
    <n v="0.78740157480314954"/>
    <n v="0"/>
    <n v="0"/>
    <n v="0"/>
    <n v="0"/>
    <n v="0"/>
    <m/>
    <n v="0"/>
    <m/>
    <n v="0"/>
    <m/>
    <n v="9.4488188976377945"/>
    <n v="0.78740157480314954"/>
    <n v="635000"/>
    <n v="600000"/>
    <n v="0"/>
    <n v="0"/>
    <n v="15000"/>
    <n v="0"/>
    <n v="0"/>
    <n v="0"/>
    <n v="5000"/>
    <n v="0"/>
    <n v="15000"/>
    <n v="0"/>
    <n v="0"/>
    <n v="0"/>
    <n v="0"/>
    <s v=" "/>
    <n v="0"/>
    <s v=" "/>
    <x v="0"/>
    <n v="100.00000000000001"/>
    <n v="94.488188976377955"/>
    <n v="0"/>
    <n v="0"/>
    <n v="2.3622047244094486"/>
    <n v="0"/>
    <n v="0"/>
    <n v="0"/>
    <n v="0.78740157480314954"/>
    <n v="0"/>
    <n v="2.3622047244094486"/>
    <n v="0"/>
    <n v="0"/>
    <n v="0"/>
    <n v="0"/>
    <m/>
    <n v="0"/>
    <s v=" "/>
    <n v="0"/>
    <n v="0"/>
    <n v="3.1496062992125982"/>
    <n v="0"/>
    <m/>
    <m/>
    <x v="3"/>
  </r>
  <r>
    <x v="3"/>
    <s v="North Country Farmers co-op"/>
    <s v="NH"/>
    <n v="3576"/>
    <s v="New England"/>
    <x v="3"/>
    <s v="Producer Cooperative"/>
    <s v=" "/>
    <x v="1"/>
    <n v="2013"/>
    <n v="0"/>
    <x v="5"/>
    <s v="0 - 2 years"/>
    <x v="3"/>
    <n v="25000"/>
    <n v="25000"/>
    <n v="46290"/>
    <n v="1.8515999999999999"/>
    <n v="25000"/>
    <n v="24100"/>
    <n v="0"/>
    <n v="0"/>
    <n v="0"/>
    <n v="400"/>
    <n v="0"/>
    <n v="0"/>
    <n v="400"/>
    <n v="0"/>
    <n v="100"/>
    <n v="0"/>
    <n v="0"/>
    <n v="0"/>
    <s v="Honey (micaela moved to other processed)"/>
    <n v="0"/>
    <s v=" "/>
    <n v="0"/>
    <s v=" "/>
    <n v="99.999999999999986"/>
    <n v="96.399999999999991"/>
    <n v="0"/>
    <n v="0"/>
    <n v="0"/>
    <n v="1.6"/>
    <n v="0"/>
    <n v="0"/>
    <n v="1.6"/>
    <n v="0"/>
    <n v="0.4"/>
    <n v="0"/>
    <n v="0"/>
    <n v="0"/>
    <m/>
    <n v="0"/>
    <m/>
    <n v="0"/>
    <m/>
    <n v="0"/>
    <n v="2"/>
    <n v="25000"/>
    <n v="0"/>
    <n v="0"/>
    <n v="1000"/>
    <n v="23200"/>
    <n v="0"/>
    <n v="0"/>
    <n v="0"/>
    <n v="0"/>
    <n v="700"/>
    <n v="0"/>
    <n v="100"/>
    <n v="0"/>
    <n v="0"/>
    <n v="0"/>
    <s v=" "/>
    <n v="0"/>
    <s v=" "/>
    <x v="0"/>
    <n v="100.00000000000001"/>
    <n v="0"/>
    <n v="0"/>
    <n v="4"/>
    <n v="92.800000000000011"/>
    <n v="0"/>
    <n v="0"/>
    <n v="0"/>
    <n v="0"/>
    <n v="2.8000000000000003"/>
    <n v="0"/>
    <n v="0.4"/>
    <n v="0"/>
    <n v="0"/>
    <n v="0"/>
    <m/>
    <n v="0"/>
    <s v=" "/>
    <n v="4"/>
    <n v="0"/>
    <n v="3.2"/>
    <n v="0"/>
    <m/>
    <m/>
    <x v="2"/>
  </r>
  <r>
    <x v="3"/>
    <s v="Veritable Vegetable"/>
    <s v="CA"/>
    <n v="94124"/>
    <s v="Pacific"/>
    <x v="1"/>
    <s v="C Corp"/>
    <s v=" "/>
    <x v="0"/>
    <n v="1974"/>
    <n v="39"/>
    <x v="4"/>
    <s v="11+ years"/>
    <x v="3"/>
    <n v="42447000"/>
    <n v="41325000"/>
    <n v="42123000"/>
    <n v="0.99236695172803735"/>
    <n v="41325000"/>
    <n v="39801000"/>
    <n v="120000"/>
    <n v="0"/>
    <n v="0"/>
    <n v="881000"/>
    <n v="155000"/>
    <n v="238000"/>
    <n v="0"/>
    <n v="0"/>
    <n v="53000"/>
    <n v="0"/>
    <n v="77000"/>
    <n v="0"/>
    <s v=" "/>
    <n v="0"/>
    <s v=" "/>
    <n v="0"/>
    <s v=" "/>
    <n v="99.999999999999986"/>
    <n v="96.312159709618868"/>
    <n v="0.29038112522686021"/>
    <n v="0"/>
    <n v="0"/>
    <n v="2.1318814277071989"/>
    <n v="0.37507562008469453"/>
    <n v="0.57592256503327288"/>
    <n v="0"/>
    <n v="0"/>
    <n v="0.1282516636418633"/>
    <n v="0"/>
    <n v="0.18632788868723532"/>
    <n v="0"/>
    <m/>
    <n v="0"/>
    <m/>
    <n v="0"/>
    <m/>
    <n v="0"/>
    <n v="0.8905021173623715"/>
    <n v="41325000"/>
    <n v="1836000"/>
    <n v="2522000"/>
    <n v="27137000"/>
    <n v="7457000"/>
    <n v="643000"/>
    <m/>
    <n v="315000"/>
    <n v="0"/>
    <n v="193000"/>
    <n v="0"/>
    <n v="0"/>
    <m/>
    <m/>
    <n v="1222000"/>
    <s v="Corporate Food Services"/>
    <n v="0"/>
    <s v=" "/>
    <x v="0"/>
    <n v="100.00000000000001"/>
    <n v="4.442831215970962"/>
    <n v="6.1028433151845123"/>
    <n v="65.667271627344221"/>
    <n v="18.044767090139143"/>
    <n v="1.5559588626739262"/>
    <n v="0"/>
    <n v="0.76225045372050826"/>
    <n v="0"/>
    <n v="0.46702964307320022"/>
    <n v="0"/>
    <n v="0"/>
    <n v="0"/>
    <n v="0"/>
    <n v="2.957047791893527"/>
    <m/>
    <n v="0"/>
    <s v=" "/>
    <n v="71.770114942528735"/>
    <n v="1.5559588626739262"/>
    <n v="0.46702964307320022"/>
    <n v="2.957047791893527"/>
    <m/>
    <m/>
    <x v="2"/>
  </r>
  <r>
    <x v="3"/>
    <s v="GROWN Locally"/>
    <s v="IA"/>
    <n v="52135"/>
    <s v="West North Central"/>
    <x v="0"/>
    <s v="Producer Cooperative"/>
    <s v=" "/>
    <x v="1"/>
    <n v="1999"/>
    <n v="14"/>
    <x v="0"/>
    <s v="11+ years"/>
    <x v="3"/>
    <n v="85250"/>
    <n v="81257"/>
    <n v="93512"/>
    <n v="1.0969149560117302"/>
    <n v="81257"/>
    <n v="62072"/>
    <n v="0"/>
    <n v="1590"/>
    <n v="0"/>
    <n v="0"/>
    <n v="9391"/>
    <n v="0"/>
    <n v="0"/>
    <n v="0"/>
    <n v="7812"/>
    <n v="0"/>
    <n v="0"/>
    <n v="0"/>
    <s v="Fruits &amp; Berries (Micaela Moved to produce)"/>
    <n v="392"/>
    <s v="misc"/>
    <n v="0"/>
    <s v=" "/>
    <n v="100"/>
    <n v="76.389726423569655"/>
    <n v="0"/>
    <n v="1.9567544949973541"/>
    <n v="0"/>
    <n v="0"/>
    <n v="11.557158152528398"/>
    <n v="0"/>
    <n v="0"/>
    <n v="0"/>
    <n v="9.613940952779453"/>
    <n v="0"/>
    <n v="0"/>
    <n v="0"/>
    <m/>
    <n v="0.48241997612513382"/>
    <m/>
    <n v="0"/>
    <m/>
    <n v="1.9567544949973541"/>
    <n v="10.096360928904588"/>
    <n v="81257"/>
    <n v="3237"/>
    <n v="0"/>
    <n v="12638"/>
    <n v="8500"/>
    <n v="0"/>
    <n v="0"/>
    <n v="0"/>
    <n v="0"/>
    <n v="1822"/>
    <n v="52826"/>
    <n v="294"/>
    <n v="1461"/>
    <n v="0"/>
    <n v="0"/>
    <s v="Nursing Homes, Individuals (2684 - moved to Direct to Consumer)"/>
    <n v="479"/>
    <s v="Bible Camo"/>
    <x v="0"/>
    <n v="100.00000000000001"/>
    <n v="3.9836567926455571"/>
    <n v="0"/>
    <n v="15.553121577217963"/>
    <n v="10.460637237407239"/>
    <n v="0"/>
    <n v="0"/>
    <n v="0"/>
    <n v="0"/>
    <n v="2.2422683584183516"/>
    <n v="65.0110144356794"/>
    <n v="0.36181498209385038"/>
    <n v="1.7979989416296442"/>
    <n v="0"/>
    <n v="0"/>
    <m/>
    <n v="0.58948767490800791"/>
    <s v=" "/>
    <n v="15.553121577217963"/>
    <n v="0"/>
    <n v="69.413096717821247"/>
    <n v="0.58948767490800791"/>
    <m/>
    <m/>
    <x v="2"/>
  </r>
  <r>
    <x v="4"/>
    <s v="R_4JB7hHVuJ8l6MKh"/>
    <s v="MN"/>
    <n v="56345"/>
    <s v="West North Central"/>
    <x v="0"/>
    <s v="Nonprofit"/>
    <m/>
    <x v="2"/>
    <n v="2012"/>
    <n v="3"/>
    <x v="1"/>
    <s v="3 - 5 years"/>
    <x v="1"/>
    <n v="136500"/>
    <n v="89100"/>
    <n v="129885"/>
    <n v="1.053353076923077"/>
    <n v="89100"/>
    <n v="89100"/>
    <n v="0"/>
    <n v="0"/>
    <n v="0"/>
    <n v="0"/>
    <n v="0"/>
    <n v="0"/>
    <n v="0"/>
    <n v="0"/>
    <n v="0"/>
    <s v="ND"/>
    <n v="0"/>
    <n v="0"/>
    <m/>
    <n v="0"/>
    <m/>
    <n v="0"/>
    <m/>
    <n v="100"/>
    <n v="100"/>
    <n v="0"/>
    <n v="0"/>
    <n v="0"/>
    <n v="0"/>
    <n v="0"/>
    <n v="0"/>
    <n v="0"/>
    <n v="0"/>
    <n v="0"/>
    <m/>
    <n v="0"/>
    <n v="0"/>
    <n v="0"/>
    <n v="0"/>
    <n v="0"/>
    <n v="0"/>
    <m/>
    <n v="0"/>
    <n v="0"/>
    <n v="89100"/>
    <n v="44700"/>
    <n v="0"/>
    <n v="8700"/>
    <n v="14500"/>
    <n v="0"/>
    <n v="0"/>
    <n v="0"/>
    <n v="0"/>
    <n v="18520"/>
    <n v="0"/>
    <n v="2680"/>
    <n v="0"/>
    <n v="0"/>
    <n v="0"/>
    <n v="0"/>
    <n v="0"/>
    <m/>
    <x v="0"/>
    <n v="100.00000000000001"/>
    <n v="50.168350168350173"/>
    <n v="0"/>
    <n v="9.7643097643097647"/>
    <n v="16.273849607182942"/>
    <n v="0"/>
    <n v="0"/>
    <n v="0"/>
    <n v="0"/>
    <n v="20.785634118967451"/>
    <n v="0"/>
    <n v="3.0078563411896746"/>
    <n v="0"/>
    <n v="0"/>
    <n v="0"/>
    <m/>
    <n v="0"/>
    <m/>
    <n v="9.7643097643097647"/>
    <n v="0"/>
    <n v="23.793490460157127"/>
    <n v="0"/>
    <m/>
    <m/>
    <x v="2"/>
  </r>
  <r>
    <x v="1"/>
    <s v="R_6J52joJLlCaWmP3"/>
    <s v="HI"/>
    <n v="96720"/>
    <s v="Pacific"/>
    <x v="1"/>
    <s v="Nonprofit"/>
    <m/>
    <x v="2"/>
    <n v="2007"/>
    <n v="10"/>
    <x v="2"/>
    <s v="6 - 10 years"/>
    <x v="1"/>
    <n v="380662"/>
    <n v="88183"/>
    <n v="88183"/>
    <n v="0.23165695551434082"/>
    <n v="88183"/>
    <n v="88183"/>
    <n v="0"/>
    <n v="0"/>
    <n v="0"/>
    <n v="0"/>
    <n v="0"/>
    <n v="0"/>
    <n v="0"/>
    <n v="0"/>
    <n v="0"/>
    <n v="0"/>
    <n v="0"/>
    <n v="0"/>
    <m/>
    <n v="0"/>
    <m/>
    <n v="0"/>
    <m/>
    <n v="100"/>
    <n v="100"/>
    <n v="0"/>
    <n v="0"/>
    <n v="0"/>
    <n v="0"/>
    <n v="0"/>
    <n v="0"/>
    <n v="0"/>
    <n v="0"/>
    <n v="0"/>
    <n v="0"/>
    <n v="0"/>
    <n v="0"/>
    <m/>
    <n v="0"/>
    <m/>
    <n v="0"/>
    <m/>
    <n v="0"/>
    <n v="0"/>
    <n v="88183"/>
    <n v="85105"/>
    <n v="0"/>
    <n v="0"/>
    <n v="0"/>
    <n v="3078"/>
    <m/>
    <n v="0"/>
    <n v="0"/>
    <n v="0"/>
    <n v="0"/>
    <n v="0"/>
    <n v="0"/>
    <m/>
    <n v="0"/>
    <m/>
    <n v="0"/>
    <m/>
    <x v="0"/>
    <n v="100.00000000000001"/>
    <n v="96.509531315559698"/>
    <n v="0"/>
    <n v="0"/>
    <n v="0"/>
    <n v="3.4904686844403114"/>
    <m/>
    <n v="0"/>
    <n v="0"/>
    <n v="0"/>
    <n v="0"/>
    <n v="0"/>
    <n v="0"/>
    <s v="ND"/>
    <n v="0"/>
    <m/>
    <n v="0"/>
    <m/>
    <n v="0"/>
    <n v="3.4904686844403114"/>
    <n v="0"/>
    <n v="0"/>
    <m/>
    <m/>
    <x v="0"/>
  </r>
  <r>
    <x v="0"/>
    <s v="R_3e8nP8I2pcB0222"/>
    <s v="NJ"/>
    <n v="8551"/>
    <s v="Middle Atlantic"/>
    <x v="3"/>
    <s v="LLC"/>
    <m/>
    <x v="0"/>
    <n v="2008"/>
    <n v="11"/>
    <x v="0"/>
    <s v="11+ years"/>
    <x v="0"/>
    <n v="5136833"/>
    <n v="5136833"/>
    <n v="5728773"/>
    <n v="1.1152344255692175"/>
    <n v="5136833"/>
    <n v="4328251"/>
    <n v="13082"/>
    <n v="215000"/>
    <n v="0"/>
    <n v="307000"/>
    <n v="93500"/>
    <n v="72000"/>
    <n v="0"/>
    <n v="0"/>
    <n v="108000"/>
    <m/>
    <n v="0"/>
    <n v="0"/>
    <m/>
    <n v="0"/>
    <m/>
    <n v="0"/>
    <m/>
    <n v="100"/>
    <n v="84.259133983915774"/>
    <n v="0.25467053338117085"/>
    <n v="4.1854582385683941"/>
    <n v="0"/>
    <n v="5.9764450197232417"/>
    <n v="1.8201876525867202"/>
    <n v="1.4016418287298809"/>
    <n v="0"/>
    <n v="0"/>
    <n v="2.1024627430948213"/>
    <n v="0"/>
    <n v="0"/>
    <n v="0"/>
    <n v="0"/>
    <n v="0"/>
    <n v="0"/>
    <n v="0"/>
    <m/>
    <n v="4.1854582385683941"/>
    <n v="3.5041045718247021"/>
    <n v="5136833"/>
    <n v="0"/>
    <n v="2386105"/>
    <n v="0"/>
    <n v="1783701"/>
    <n v="0"/>
    <n v="0"/>
    <n v="0"/>
    <n v="0"/>
    <n v="363463"/>
    <n v="0"/>
    <n v="0"/>
    <n v="0"/>
    <n v="0"/>
    <n v="366942"/>
    <s v="Box Delivery"/>
    <n v="236622"/>
    <s v="Caterer, Misc"/>
    <x v="0"/>
    <n v="100.00000000000001"/>
    <n v="0"/>
    <n v="46.450896885298782"/>
    <n v="0"/>
    <n v="34.723749049268292"/>
    <n v="0"/>
    <n v="0"/>
    <n v="0"/>
    <n v="0"/>
    <n v="7.0756242221617871"/>
    <n v="0"/>
    <n v="0"/>
    <n v="0"/>
    <n v="0"/>
    <n v="7.1433507766361108"/>
    <m/>
    <n v="4.6063790666350259"/>
    <m/>
    <n v="46.450896885298782"/>
    <n v="0"/>
    <n v="7.0756242221617871"/>
    <n v="11.749729843271137"/>
    <m/>
    <m/>
    <x v="2"/>
  </r>
  <r>
    <x v="0"/>
    <s v="R_VPwueCbHdvMqDnz"/>
    <s v="ID"/>
    <n v="83313"/>
    <s v="Mountain"/>
    <x v="1"/>
    <s v="S Corp"/>
    <m/>
    <x v="0"/>
    <n v="2015"/>
    <n v="4"/>
    <x v="1"/>
    <s v="3 - 5 years"/>
    <x v="2"/>
    <n v="266747.69"/>
    <n v="260381.08"/>
    <n v="256000"/>
    <n v="0.95970840459761808"/>
    <n v="260381.08"/>
    <n v="0"/>
    <n v="0"/>
    <n v="0"/>
    <n v="0"/>
    <n v="0"/>
    <n v="0"/>
    <n v="0"/>
    <n v="0"/>
    <n v="0"/>
    <n v="0"/>
    <m/>
    <n v="0"/>
    <n v="260381.08"/>
    <m/>
    <n v="0"/>
    <m/>
    <n v="0"/>
    <m/>
    <n v="100"/>
    <n v="0"/>
    <n v="0"/>
    <n v="0"/>
    <n v="0"/>
    <n v="0"/>
    <n v="0"/>
    <n v="0"/>
    <n v="0"/>
    <n v="0"/>
    <n v="0"/>
    <n v="0"/>
    <n v="0"/>
    <n v="100"/>
    <n v="0"/>
    <n v="0"/>
    <n v="0"/>
    <n v="0"/>
    <m/>
    <n v="0"/>
    <n v="100"/>
    <n v="260381.08"/>
    <n v="249381.08"/>
    <n v="0"/>
    <n v="4000"/>
    <n v="7000"/>
    <n v="0"/>
    <n v="0"/>
    <n v="0"/>
    <n v="0"/>
    <n v="0"/>
    <n v="0"/>
    <n v="0"/>
    <n v="0"/>
    <n v="0"/>
    <n v="0"/>
    <n v="0"/>
    <n v="0"/>
    <m/>
    <x v="0"/>
    <n v="100.00000000000001"/>
    <n v="95.775422699683105"/>
    <n v="0"/>
    <n v="1.5362099273879655"/>
    <n v="2.6883673729289397"/>
    <n v="0"/>
    <n v="0"/>
    <n v="0"/>
    <n v="0"/>
    <n v="0"/>
    <n v="0"/>
    <n v="0"/>
    <n v="0"/>
    <n v="0"/>
    <n v="0"/>
    <m/>
    <n v="0"/>
    <m/>
    <n v="1.5362099273879655"/>
    <n v="0"/>
    <n v="0"/>
    <n v="0"/>
    <m/>
    <m/>
    <x v="3"/>
  </r>
  <r>
    <x v="0"/>
    <s v="R_vAZabVL2z9krjBn"/>
    <s v="CA"/>
    <n v="95627"/>
    <s v="Pacific"/>
    <x v="1"/>
    <s v="S Corp"/>
    <m/>
    <x v="0"/>
    <n v="2007"/>
    <n v="12"/>
    <x v="0"/>
    <s v="11+ years"/>
    <x v="0"/>
    <n v="1197007"/>
    <n v="1190550"/>
    <n v="1150610"/>
    <n v="0.96123915733157783"/>
    <n v="1190550"/>
    <n v="784346"/>
    <n v="22529"/>
    <n v="86700"/>
    <n v="0"/>
    <n v="0"/>
    <n v="96473"/>
    <n v="19317"/>
    <n v="0"/>
    <n v="0"/>
    <n v="176115"/>
    <m/>
    <n v="5070"/>
    <n v="0"/>
    <m/>
    <n v="0"/>
    <m/>
    <n v="0"/>
    <m/>
    <n v="100"/>
    <n v="65.880979379278486"/>
    <n v="1.892318676242073"/>
    <n v="7.2823484943933483"/>
    <n v="0"/>
    <n v="0"/>
    <n v="8.1032295997648145"/>
    <n v="1.6225274033009953"/>
    <n v="0"/>
    <n v="0"/>
    <n v="14.792742849943302"/>
    <n v="0"/>
    <n v="0.42585359707698123"/>
    <n v="0"/>
    <n v="0"/>
    <n v="0"/>
    <n v="0"/>
    <n v="0"/>
    <m/>
    <n v="7.2823484943933483"/>
    <n v="16.841123850321278"/>
    <n v="1190550"/>
    <n v="0"/>
    <n v="0"/>
    <n v="198630"/>
    <n v="27140"/>
    <n v="13523"/>
    <n v="0"/>
    <n v="1147"/>
    <n v="0"/>
    <n v="377"/>
    <n v="0"/>
    <n v="0"/>
    <n v="0"/>
    <n v="0"/>
    <n v="923868"/>
    <s v="Corporate kitchens"/>
    <n v="25865"/>
    <s v="Misc individuals, Office snack provider"/>
    <x v="0"/>
    <n v="100.00000000000001"/>
    <n v="0"/>
    <n v="0"/>
    <n v="16.683885599092857"/>
    <n v="2.2796186636428541"/>
    <n v="1.135861576582252"/>
    <n v="0"/>
    <n v="9.6342026794338759E-2"/>
    <n v="0"/>
    <n v="3.1666036705724245E-2"/>
    <n v="0"/>
    <n v="0"/>
    <n v="0"/>
    <n v="0"/>
    <n v="77.600100793750798"/>
    <m/>
    <n v="2.1725253034311871"/>
    <m/>
    <n v="16.683885599092857"/>
    <n v="1.135861576582252"/>
    <n v="3.1666036705724245E-2"/>
    <n v="79.772626097181984"/>
    <m/>
    <m/>
    <x v="3"/>
  </r>
  <r>
    <x v="0"/>
    <s v="R_OqkkaBbcGU2iDrH"/>
    <s v="NC"/>
    <n v="27703"/>
    <s v="South Atlantic"/>
    <x v="2"/>
    <s v="S Corp"/>
    <m/>
    <x v="0"/>
    <n v="2010"/>
    <n v="9"/>
    <x v="2"/>
    <s v="6 - 10 years"/>
    <x v="0"/>
    <n v="1988500"/>
    <n v="1838384"/>
    <n v="1823426"/>
    <n v="0.91698566758863465"/>
    <n v="1838384"/>
    <n v="0"/>
    <n v="0"/>
    <n v="1838384"/>
    <n v="0"/>
    <n v="0"/>
    <n v="0"/>
    <n v="0"/>
    <n v="0"/>
    <n v="0"/>
    <n v="0"/>
    <m/>
    <n v="0"/>
    <n v="0"/>
    <m/>
    <n v="0"/>
    <m/>
    <n v="0"/>
    <m/>
    <n v="100"/>
    <n v="0"/>
    <n v="0"/>
    <n v="100"/>
    <n v="0"/>
    <n v="0"/>
    <n v="0"/>
    <n v="0"/>
    <n v="0"/>
    <n v="0"/>
    <n v="0"/>
    <n v="0"/>
    <n v="0"/>
    <n v="0"/>
    <n v="0"/>
    <n v="0"/>
    <n v="0"/>
    <n v="0"/>
    <m/>
    <n v="100"/>
    <n v="0"/>
    <n v="1838384"/>
    <n v="33995"/>
    <n v="0"/>
    <n v="538375"/>
    <n v="1232442"/>
    <n v="0"/>
    <n v="0"/>
    <n v="0"/>
    <n v="26823"/>
    <n v="0"/>
    <n v="6749"/>
    <n v="0"/>
    <n v="0"/>
    <n v="0"/>
    <n v="0"/>
    <n v="0"/>
    <n v="0"/>
    <m/>
    <x v="0"/>
    <n v="100.00000000000001"/>
    <n v="1.8491784088634364"/>
    <n v="0"/>
    <n v="29.285230941957717"/>
    <n v="67.039421578951959"/>
    <n v="0"/>
    <n v="0"/>
    <n v="0"/>
    <n v="1.4590531684348862"/>
    <n v="0"/>
    <n v="0.36711590179200865"/>
    <n v="0"/>
    <n v="0"/>
    <n v="0"/>
    <n v="0"/>
    <m/>
    <n v="0"/>
    <m/>
    <n v="29.285230941957717"/>
    <n v="0"/>
    <n v="1.8261690702268949"/>
    <n v="0"/>
    <m/>
    <n v="0"/>
    <x v="2"/>
  </r>
  <r>
    <x v="3"/>
    <s v="Goodness Greeness"/>
    <s v="IL"/>
    <n v="60621"/>
    <s v="East North Central"/>
    <x v="0"/>
    <s v="S Corp"/>
    <s v=" "/>
    <x v="0"/>
    <n v="1991"/>
    <n v="22"/>
    <x v="4"/>
    <s v="11+ years"/>
    <x v="3"/>
    <n v="45000000"/>
    <n v="45000000"/>
    <n v="45000000"/>
    <n v="1"/>
    <n v="45000000"/>
    <n v="45000000"/>
    <n v="0"/>
    <n v="0"/>
    <n v="0"/>
    <n v="0"/>
    <n v="0"/>
    <n v="0"/>
    <n v="0"/>
    <n v="0"/>
    <n v="0"/>
    <m/>
    <n v="0"/>
    <n v="0"/>
    <m/>
    <n v="0"/>
    <m/>
    <n v="0"/>
    <s v=" "/>
    <n v="100"/>
    <n v="100"/>
    <n v="0"/>
    <n v="0"/>
    <n v="0"/>
    <n v="0"/>
    <n v="0"/>
    <n v="0"/>
    <n v="0"/>
    <n v="0"/>
    <n v="0"/>
    <m/>
    <n v="0"/>
    <n v="0"/>
    <s v=" "/>
    <n v="0"/>
    <s v=" "/>
    <n v="0"/>
    <s v=" "/>
    <n v="0"/>
    <n v="0"/>
    <n v="45000000"/>
    <n v="0"/>
    <n v="27000000"/>
    <n v="18000000"/>
    <n v="0"/>
    <n v="0"/>
    <n v="0"/>
    <n v="0"/>
    <n v="0"/>
    <n v="0"/>
    <n v="0"/>
    <n v="0"/>
    <n v="0"/>
    <n v="0"/>
    <n v="0"/>
    <m/>
    <n v="0"/>
    <s v=" "/>
    <x v="0"/>
    <n v="100"/>
    <n v="0"/>
    <n v="60"/>
    <n v="40"/>
    <n v="0"/>
    <n v="0"/>
    <m/>
    <n v="0"/>
    <n v="0"/>
    <n v="0"/>
    <n v="0"/>
    <n v="0"/>
    <m/>
    <m/>
    <n v="0"/>
    <s v=" "/>
    <n v="0"/>
    <s v=" "/>
    <n v="100"/>
    <n v="0"/>
    <n v="0"/>
    <n v="0"/>
    <m/>
    <m/>
    <x v="3"/>
  </r>
  <r>
    <x v="3"/>
    <s v="Green BEAN Delivery"/>
    <s v="IN"/>
    <n v="46226"/>
    <s v="East North Central"/>
    <x v="0"/>
    <s v="LLC"/>
    <s v=" "/>
    <x v="0"/>
    <n v="2007"/>
    <n v="6"/>
    <x v="2"/>
    <s v="6 - 10 years"/>
    <x v="3"/>
    <n v="15000000"/>
    <n v="15000000"/>
    <m/>
    <m/>
    <n v="15000000"/>
    <n v="9000000"/>
    <n v="0"/>
    <n v="3000000"/>
    <n v="0"/>
    <n v="1500000"/>
    <n v="300000"/>
    <n v="150000"/>
    <n v="150000"/>
    <n v="150000"/>
    <n v="750000"/>
    <m/>
    <n v="0"/>
    <n v="0"/>
    <m/>
    <n v="0"/>
    <m/>
    <n v="0"/>
    <s v=" "/>
    <n v="100"/>
    <n v="60"/>
    <n v="0"/>
    <n v="20"/>
    <n v="0"/>
    <n v="10"/>
    <n v="2"/>
    <n v="1"/>
    <n v="1"/>
    <n v="1"/>
    <n v="5"/>
    <m/>
    <n v="0"/>
    <n v="0"/>
    <s v=" "/>
    <n v="0"/>
    <s v=" "/>
    <n v="0"/>
    <s v=" "/>
    <n v="20"/>
    <n v="8"/>
    <n v="15000000"/>
    <n v="0"/>
    <n v="750000"/>
    <n v="14250000"/>
    <n v="0"/>
    <n v="0"/>
    <n v="0"/>
    <n v="0"/>
    <n v="0"/>
    <n v="0"/>
    <n v="0"/>
    <n v="0"/>
    <n v="0"/>
    <n v="0"/>
    <n v="0"/>
    <m/>
    <n v="0"/>
    <s v=" "/>
    <x v="0"/>
    <n v="100"/>
    <n v="0"/>
    <n v="5"/>
    <n v="95"/>
    <n v="0"/>
    <n v="0"/>
    <m/>
    <n v="0"/>
    <n v="0"/>
    <n v="0"/>
    <n v="0"/>
    <n v="0"/>
    <m/>
    <m/>
    <n v="0"/>
    <s v=" "/>
    <n v="0"/>
    <s v=" "/>
    <n v="100"/>
    <n v="0"/>
    <n v="0"/>
    <n v="0"/>
    <m/>
    <m/>
    <x v="3"/>
  </r>
  <r>
    <x v="3"/>
    <s v="ACEnet Food Ventures Center"/>
    <s v="OH"/>
    <n v="45701"/>
    <s v="East North Central"/>
    <x v="0"/>
    <s v="Nonprofit"/>
    <s v=" "/>
    <x v="2"/>
    <n v="1996"/>
    <n v="17"/>
    <x v="3"/>
    <s v="11+ years"/>
    <x v="3"/>
    <n v="76329"/>
    <n v="6425000"/>
    <n v="77405"/>
    <n v="1.0140968701279984"/>
    <n v="6425000"/>
    <n v="385500"/>
    <n v="514000"/>
    <n v="0"/>
    <n v="0"/>
    <n v="0"/>
    <n v="0"/>
    <n v="0"/>
    <n v="1156500"/>
    <n v="0"/>
    <n v="4369000"/>
    <m/>
    <n v="0"/>
    <n v="0"/>
    <m/>
    <n v="0"/>
    <m/>
    <n v="0"/>
    <s v=" "/>
    <n v="100"/>
    <n v="6"/>
    <n v="8"/>
    <n v="0"/>
    <n v="0"/>
    <n v="0"/>
    <n v="0"/>
    <n v="0"/>
    <n v="18"/>
    <n v="0"/>
    <n v="68"/>
    <m/>
    <n v="0"/>
    <n v="0"/>
    <s v=" "/>
    <n v="0"/>
    <s v=" "/>
    <n v="0"/>
    <s v=" "/>
    <n v="0"/>
    <n v="86"/>
    <n v="6425000"/>
    <n v="642500"/>
    <n v="2762750"/>
    <n v="1606250"/>
    <n v="1285000"/>
    <n v="0"/>
    <n v="0"/>
    <n v="0"/>
    <n v="0"/>
    <n v="128500"/>
    <n v="0"/>
    <n v="0"/>
    <n v="0"/>
    <n v="0"/>
    <n v="0"/>
    <m/>
    <n v="0"/>
    <s v=" "/>
    <x v="0"/>
    <n v="100"/>
    <n v="10"/>
    <n v="43"/>
    <n v="25"/>
    <n v="20"/>
    <n v="0"/>
    <m/>
    <n v="0"/>
    <n v="0"/>
    <n v="2"/>
    <n v="0"/>
    <n v="0"/>
    <m/>
    <m/>
    <n v="0"/>
    <s v=" "/>
    <n v="0"/>
    <s v=" "/>
    <n v="68"/>
    <n v="0"/>
    <n v="2"/>
    <n v="0"/>
    <m/>
    <m/>
    <x v="3"/>
  </r>
  <r>
    <x v="3"/>
    <s v="Eastern Market"/>
    <s v="MI"/>
    <n v="48381"/>
    <s v="East North Central"/>
    <x v="0"/>
    <s v="Nonprofit"/>
    <s v=" "/>
    <x v="2"/>
    <n v="1891"/>
    <n v="122"/>
    <x v="4"/>
    <s v="11+ years"/>
    <x v="3"/>
    <n v="3352000"/>
    <n v="903000"/>
    <n v="3197456"/>
    <n v="0.95389498806682582"/>
    <m/>
    <m/>
    <m/>
    <m/>
    <m/>
    <m/>
    <m/>
    <m/>
    <m/>
    <m/>
    <m/>
    <m/>
    <m/>
    <m/>
    <m/>
    <m/>
    <m/>
    <m/>
    <s v=" "/>
    <m/>
    <m/>
    <m/>
    <m/>
    <m/>
    <m/>
    <m/>
    <m/>
    <m/>
    <m/>
    <m/>
    <m/>
    <m/>
    <m/>
    <m/>
    <m/>
    <m/>
    <m/>
    <m/>
    <m/>
    <m/>
    <n v="903000"/>
    <n v="0"/>
    <n v="0"/>
    <n v="0"/>
    <n v="0"/>
    <n v="0"/>
    <n v="0"/>
    <n v="0"/>
    <n v="0"/>
    <n v="0"/>
    <n v="0"/>
    <n v="0"/>
    <n v="0"/>
    <n v="0"/>
    <n v="903000"/>
    <m/>
    <n v="0"/>
    <s v=" "/>
    <x v="0"/>
    <n v="100"/>
    <n v="0"/>
    <n v="0"/>
    <n v="0"/>
    <n v="0"/>
    <n v="0"/>
    <m/>
    <n v="0"/>
    <n v="0"/>
    <n v="0"/>
    <n v="0"/>
    <n v="0"/>
    <m/>
    <m/>
    <n v="100"/>
    <s v="Stall rental fees (we do not know vendor sales by category)"/>
    <n v="0"/>
    <s v=" "/>
    <n v="0"/>
    <n v="0"/>
    <n v="0"/>
    <n v="100"/>
    <m/>
    <m/>
    <x v="0"/>
  </r>
  <r>
    <x v="3"/>
    <s v="Chesterhill Produce Auction, currently owned and operated by Rural Action"/>
    <s v="OH"/>
    <n v="43728"/>
    <s v="East North Central"/>
    <x v="0"/>
    <s v="Nonprofit"/>
    <s v=" "/>
    <x v="2"/>
    <n v="2005"/>
    <n v="8"/>
    <x v="2"/>
    <s v="6 - 10 years"/>
    <x v="3"/>
    <n v="169000"/>
    <n v="169000"/>
    <m/>
    <m/>
    <n v="169000"/>
    <n v="126750"/>
    <n v="8450"/>
    <n v="0"/>
    <n v="0"/>
    <n v="0"/>
    <n v="3380"/>
    <n v="0"/>
    <n v="16900"/>
    <n v="0"/>
    <n v="0"/>
    <n v="0"/>
    <n v="13520"/>
    <n v="0"/>
    <m/>
    <n v="0"/>
    <m/>
    <n v="0"/>
    <s v=" "/>
    <n v="100"/>
    <n v="75"/>
    <n v="5"/>
    <n v="0"/>
    <n v="0"/>
    <n v="0"/>
    <n v="2"/>
    <n v="0"/>
    <n v="10"/>
    <n v="0"/>
    <n v="0"/>
    <n v="0"/>
    <n v="8"/>
    <n v="0"/>
    <s v=" "/>
    <n v="0"/>
    <s v=" "/>
    <n v="0"/>
    <s v=" "/>
    <n v="0"/>
    <n v="18"/>
    <n v="169000"/>
    <n v="67600"/>
    <n v="0"/>
    <n v="27040"/>
    <n v="42250"/>
    <n v="0"/>
    <n v="0"/>
    <n v="6760"/>
    <n v="0"/>
    <n v="5070"/>
    <n v="1690"/>
    <n v="0"/>
    <n v="0"/>
    <n v="0"/>
    <n v="0"/>
    <m/>
    <n v="18590"/>
    <s v=" "/>
    <x v="0"/>
    <n v="100"/>
    <n v="40"/>
    <m/>
    <n v="16"/>
    <n v="25"/>
    <n v="0"/>
    <m/>
    <n v="4"/>
    <n v="0"/>
    <n v="3"/>
    <n v="1"/>
    <n v="0"/>
    <m/>
    <m/>
    <m/>
    <s v="Individuals for home use (micaela moved to retail)"/>
    <n v="11"/>
    <s v="Wellness clubs/groups"/>
    <n v="16"/>
    <n v="0"/>
    <n v="4"/>
    <n v="11"/>
    <m/>
    <m/>
    <x v="2"/>
  </r>
  <r>
    <x v="3"/>
    <s v="Fifth Season Cooperative"/>
    <s v="WI"/>
    <n v="54665"/>
    <s v="East North Central"/>
    <x v="0"/>
    <s v="Producer-Consumer Cooperative"/>
    <s v="hybrid cooperative 6 member class"/>
    <x v="1"/>
    <n v="2010"/>
    <n v="3"/>
    <x v="1"/>
    <s v="3 - 5 years"/>
    <x v="3"/>
    <n v="123000"/>
    <n v="126000"/>
    <n v="143621"/>
    <n v="1.1676504065040649"/>
    <n v="126000"/>
    <n v="49140"/>
    <n v="0"/>
    <n v="49140"/>
    <n v="0"/>
    <n v="12600"/>
    <n v="1260"/>
    <n v="0"/>
    <n v="0"/>
    <n v="1260"/>
    <n v="12600"/>
    <m/>
    <n v="0"/>
    <n v="0"/>
    <m/>
    <n v="0"/>
    <m/>
    <n v="0"/>
    <s v=" "/>
    <n v="100"/>
    <n v="39"/>
    <n v="0"/>
    <n v="39"/>
    <n v="0"/>
    <n v="10"/>
    <n v="1"/>
    <n v="0"/>
    <n v="0"/>
    <n v="1"/>
    <n v="10"/>
    <m/>
    <n v="0"/>
    <n v="0"/>
    <s v=" "/>
    <n v="0"/>
    <s v=" "/>
    <n v="0"/>
    <s v=" "/>
    <n v="39"/>
    <n v="11"/>
    <n v="126000"/>
    <n v="0"/>
    <n v="0"/>
    <n v="0"/>
    <n v="0"/>
    <n v="123480"/>
    <n v="0"/>
    <n v="0"/>
    <n v="0"/>
    <n v="630"/>
    <n v="0"/>
    <n v="1890"/>
    <n v="0"/>
    <n v="0"/>
    <n v="0"/>
    <m/>
    <n v="0"/>
    <s v=" "/>
    <x v="0"/>
    <n v="100"/>
    <n v="0"/>
    <n v="0"/>
    <n v="0"/>
    <n v="0"/>
    <n v="98"/>
    <m/>
    <n v="0"/>
    <n v="0"/>
    <n v="0.5"/>
    <n v="0"/>
    <n v="1.5"/>
    <m/>
    <m/>
    <n v="0"/>
    <s v=" "/>
    <n v="0"/>
    <s v=" "/>
    <n v="0"/>
    <n v="98"/>
    <n v="2"/>
    <n v="0"/>
    <m/>
    <m/>
    <x v="2"/>
  </r>
  <r>
    <x v="3"/>
    <s v="Grasshoppers Distribution"/>
    <s v="KY"/>
    <n v="40203"/>
    <s v="East South Central"/>
    <x v="2"/>
    <s v="LLC"/>
    <s v=" "/>
    <x v="0"/>
    <n v="2006"/>
    <n v="7"/>
    <x v="2"/>
    <s v="6 - 10 years"/>
    <x v="3"/>
    <n v="1043000"/>
    <n v="914700"/>
    <n v="1092030"/>
    <n v="1.0470086289549376"/>
    <n v="914700"/>
    <n v="457350"/>
    <n v="45735"/>
    <n v="320145"/>
    <n v="0"/>
    <n v="45735"/>
    <n v="27441"/>
    <n v="0"/>
    <n v="0"/>
    <n v="9147"/>
    <n v="9147"/>
    <m/>
    <n v="0"/>
    <n v="0"/>
    <m/>
    <n v="0"/>
    <m/>
    <n v="0"/>
    <s v=" "/>
    <n v="100"/>
    <n v="50"/>
    <n v="5"/>
    <n v="35"/>
    <n v="0"/>
    <n v="5"/>
    <n v="3"/>
    <n v="0"/>
    <n v="0"/>
    <n v="1"/>
    <n v="1"/>
    <m/>
    <n v="0"/>
    <n v="0"/>
    <s v=" "/>
    <n v="0"/>
    <s v=" "/>
    <n v="0"/>
    <s v=" "/>
    <n v="35"/>
    <n v="2"/>
    <n v="914700"/>
    <n v="750054"/>
    <n v="0"/>
    <n v="0"/>
    <n v="128058.00000000001"/>
    <n v="0"/>
    <n v="0"/>
    <n v="0"/>
    <n v="0"/>
    <n v="36588"/>
    <n v="0"/>
    <n v="0"/>
    <n v="0"/>
    <n v="0"/>
    <n v="0"/>
    <m/>
    <n v="0"/>
    <s v=" "/>
    <x v="0"/>
    <n v="100"/>
    <n v="82"/>
    <n v="0"/>
    <n v="0"/>
    <n v="14"/>
    <n v="0"/>
    <m/>
    <n v="0"/>
    <n v="0"/>
    <n v="4"/>
    <n v="0"/>
    <n v="0"/>
    <m/>
    <m/>
    <n v="0"/>
    <s v=" "/>
    <n v="0"/>
    <s v=" "/>
    <n v="0"/>
    <n v="0"/>
    <n v="4"/>
    <n v="0"/>
    <m/>
    <m/>
    <x v="2"/>
  </r>
  <r>
    <x v="3"/>
    <s v="Grow Alabama"/>
    <s v="AL"/>
    <n v="35234"/>
    <s v="East South Central"/>
    <x v="2"/>
    <s v="LLC"/>
    <s v=" "/>
    <x v="0"/>
    <n v="2004"/>
    <n v="9"/>
    <x v="2"/>
    <s v="6 - 10 years"/>
    <x v="3"/>
    <n v="200000"/>
    <n v="200000"/>
    <m/>
    <m/>
    <n v="200000"/>
    <n v="198000"/>
    <n v="0"/>
    <n v="0"/>
    <n v="0"/>
    <n v="0"/>
    <n v="2000"/>
    <n v="0"/>
    <n v="0"/>
    <n v="0"/>
    <n v="0"/>
    <m/>
    <n v="0"/>
    <n v="0"/>
    <m/>
    <n v="0"/>
    <m/>
    <n v="0"/>
    <s v=" "/>
    <n v="100"/>
    <n v="99"/>
    <n v="0"/>
    <n v="0"/>
    <n v="0"/>
    <n v="0"/>
    <n v="1"/>
    <n v="0"/>
    <n v="0"/>
    <n v="0"/>
    <n v="0"/>
    <m/>
    <n v="0"/>
    <n v="0"/>
    <s v=" "/>
    <n v="0"/>
    <s v=" "/>
    <n v="0"/>
    <s v=" "/>
    <n v="0"/>
    <n v="0"/>
    <n v="200000"/>
    <n v="0"/>
    <n v="2000"/>
    <n v="198000"/>
    <n v="0"/>
    <n v="0"/>
    <n v="0"/>
    <n v="0"/>
    <n v="0"/>
    <n v="0"/>
    <n v="0"/>
    <n v="0"/>
    <n v="0"/>
    <n v="0"/>
    <n v="0"/>
    <m/>
    <n v="0"/>
    <s v=" "/>
    <x v="0"/>
    <n v="100"/>
    <n v="0"/>
    <n v="1"/>
    <n v="99"/>
    <n v="0"/>
    <n v="0"/>
    <m/>
    <n v="0"/>
    <n v="0"/>
    <n v="0"/>
    <n v="0"/>
    <n v="0"/>
    <m/>
    <m/>
    <n v="0"/>
    <s v=" "/>
    <n v="0"/>
    <s v=" "/>
    <n v="100"/>
    <n v="0"/>
    <n v="0"/>
    <n v="0"/>
    <m/>
    <m/>
    <x v="1"/>
  </r>
  <r>
    <x v="3"/>
    <s v="Penn's Corner Farm Alliance"/>
    <s v="PA"/>
    <n v="15206"/>
    <s v="Middle Atlantic"/>
    <x v="3"/>
    <s v="Producer Cooperative"/>
    <s v=" "/>
    <x v="1"/>
    <n v="1999"/>
    <n v="14"/>
    <x v="0"/>
    <s v="11+ years"/>
    <x v="3"/>
    <n v="1438000"/>
    <n v="1431000"/>
    <n v="1437950"/>
    <n v="0.99996522948539635"/>
    <n v="1431000"/>
    <n v="1017200"/>
    <n v="10000"/>
    <n v="272000"/>
    <n v="0"/>
    <n v="90000"/>
    <n v="10000"/>
    <n v="2000"/>
    <n v="2000"/>
    <n v="2800"/>
    <n v="21000"/>
    <n v="0"/>
    <n v="4000"/>
    <n v="0"/>
    <s v="Pasta (Mocaela moved to other processed)"/>
    <n v="0"/>
    <s v=" "/>
    <n v="0"/>
    <s v=" "/>
    <n v="100"/>
    <n v="71.083158630328441"/>
    <n v="0.69881201956673655"/>
    <n v="19.007686932215233"/>
    <n v="0"/>
    <n v="6.2893081761006293"/>
    <n v="0.69881201956673655"/>
    <n v="0.13976240391334729"/>
    <n v="0.13976240391334729"/>
    <n v="0.19566736547868621"/>
    <n v="1.4675052410901468"/>
    <n v="0"/>
    <n v="0.27952480782669459"/>
    <n v="0"/>
    <m/>
    <n v="0"/>
    <m/>
    <n v="0"/>
    <m/>
    <n v="19.007686932215233"/>
    <n v="2.2222222222222223"/>
    <n v="1431000"/>
    <n v="550000"/>
    <n v="0"/>
    <n v="125600"/>
    <n v="741400"/>
    <n v="0"/>
    <n v="0"/>
    <n v="0"/>
    <n v="0"/>
    <n v="8000"/>
    <n v="6000"/>
    <n v="0"/>
    <n v="0"/>
    <n v="0"/>
    <n v="0"/>
    <s v="Corporate catering accounts (micael amoved to restaurant)"/>
    <n v="0"/>
    <s v=" "/>
    <x v="0"/>
    <n v="100"/>
    <n v="38.434661076170514"/>
    <n v="0"/>
    <n v="8.7770789657582107"/>
    <n v="51.809923130677845"/>
    <n v="0"/>
    <n v="0"/>
    <n v="0"/>
    <n v="0"/>
    <n v="0.55904961565338918"/>
    <n v="0.41928721174004197"/>
    <n v="0"/>
    <n v="0"/>
    <n v="0"/>
    <n v="0"/>
    <m/>
    <n v="0"/>
    <s v=" "/>
    <n v="8.7770789657582107"/>
    <n v="0"/>
    <n v="0.9783368273934312"/>
    <n v="0"/>
    <m/>
    <m/>
    <x v="3"/>
  </r>
  <r>
    <x v="3"/>
    <s v="Philly CowShare"/>
    <s v="PA"/>
    <n v="19143"/>
    <s v="Middle Atlantic"/>
    <x v="3"/>
    <s v="LLC"/>
    <s v=" "/>
    <x v="0"/>
    <n v="2010"/>
    <n v="3"/>
    <x v="1"/>
    <s v="3 - 5 years"/>
    <x v="3"/>
    <n v="320000"/>
    <n v="319000"/>
    <n v="327400"/>
    <n v="1.0231250000000001"/>
    <n v="319000"/>
    <n v="0"/>
    <n v="0"/>
    <n v="319000"/>
    <n v="0"/>
    <n v="0"/>
    <n v="0"/>
    <n v="0"/>
    <n v="0"/>
    <n v="0"/>
    <n v="0"/>
    <n v="0"/>
    <n v="0"/>
    <n v="0"/>
    <m/>
    <n v="0"/>
    <m/>
    <n v="0"/>
    <s v=" "/>
    <n v="100"/>
    <n v="0"/>
    <n v="0"/>
    <n v="100"/>
    <n v="0"/>
    <n v="0"/>
    <n v="0"/>
    <n v="0"/>
    <n v="0"/>
    <n v="0"/>
    <n v="0"/>
    <n v="0"/>
    <n v="0"/>
    <n v="0"/>
    <s v=" "/>
    <n v="0"/>
    <s v=" "/>
    <n v="0"/>
    <s v=" "/>
    <n v="100"/>
    <n v="0"/>
    <n v="319000"/>
    <n v="271000"/>
    <n v="0"/>
    <n v="48000"/>
    <n v="0"/>
    <n v="0"/>
    <n v="0"/>
    <n v="0"/>
    <n v="0"/>
    <n v="0"/>
    <n v="0"/>
    <n v="0"/>
    <n v="0"/>
    <n v="0"/>
    <n v="0"/>
    <s v=" "/>
    <n v="0"/>
    <s v=" "/>
    <x v="0"/>
    <n v="100"/>
    <n v="84.952978056426332"/>
    <n v="0"/>
    <n v="15.047021943573668"/>
    <n v="0"/>
    <n v="0"/>
    <n v="0"/>
    <n v="0"/>
    <n v="0"/>
    <n v="0"/>
    <n v="0"/>
    <n v="0"/>
    <n v="0"/>
    <n v="0"/>
    <n v="0"/>
    <m/>
    <n v="0"/>
    <s v=" "/>
    <n v="15.047021943573668"/>
    <n v="0"/>
    <n v="0"/>
    <n v="0"/>
    <m/>
    <m/>
    <x v="3"/>
  </r>
  <r>
    <x v="3"/>
    <s v="Greenmarket Co."/>
    <s v="NY"/>
    <n v="11101"/>
    <s v="Middle Atlantic"/>
    <x v="3"/>
    <s v="Nonprofit"/>
    <s v=" "/>
    <x v="2"/>
    <n v="2012"/>
    <n v="1"/>
    <x v="5"/>
    <s v="0 - 2 years"/>
    <x v="3"/>
    <n v="620000"/>
    <n v="268500"/>
    <n v="414260"/>
    <n v="0.66816129032258065"/>
    <n v="268500"/>
    <n v="263130"/>
    <n v="0"/>
    <n v="0"/>
    <n v="0"/>
    <n v="0"/>
    <n v="0"/>
    <n v="5370"/>
    <n v="0"/>
    <n v="0"/>
    <n v="0"/>
    <n v="0"/>
    <n v="0"/>
    <n v="0"/>
    <m/>
    <n v="0"/>
    <m/>
    <n v="0"/>
    <s v=" "/>
    <n v="100"/>
    <n v="98"/>
    <n v="0"/>
    <n v="0"/>
    <n v="0"/>
    <n v="0"/>
    <n v="0"/>
    <n v="2"/>
    <n v="0"/>
    <n v="0"/>
    <n v="0"/>
    <n v="0"/>
    <n v="0"/>
    <n v="0"/>
    <s v=" "/>
    <n v="0"/>
    <s v=" "/>
    <n v="0"/>
    <s v=" "/>
    <n v="0"/>
    <n v="2"/>
    <n v="268500"/>
    <n v="0"/>
    <n v="0"/>
    <n v="61093"/>
    <n v="54223"/>
    <n v="0"/>
    <n v="0"/>
    <n v="5697"/>
    <n v="0"/>
    <n v="0"/>
    <n v="0"/>
    <n v="0"/>
    <n v="36407"/>
    <n v="0"/>
    <n v="0"/>
    <s v="Institutions: Senior Centers and Nutrition Assistaince"/>
    <n v="111080"/>
    <s v="GrowNYC Food Access Programs, Other Nonprofit Programs"/>
    <x v="0"/>
    <n v="100"/>
    <n v="0"/>
    <n v="0"/>
    <n v="22.753445065176908"/>
    <n v="20.194785847299816"/>
    <n v="0"/>
    <n v="0"/>
    <n v="2.1217877094972066"/>
    <n v="0"/>
    <n v="0"/>
    <n v="0"/>
    <n v="0"/>
    <n v="13.559404096834266"/>
    <n v="0"/>
    <n v="0"/>
    <m/>
    <n v="41.370577281191807"/>
    <s v=" "/>
    <n v="22.753445065176908"/>
    <n v="0"/>
    <n v="13.559404096834266"/>
    <n v="41.370577281191807"/>
    <m/>
    <m/>
    <x v="0"/>
  </r>
  <r>
    <x v="3"/>
    <s v="tuscarora organic growers cooperative"/>
    <s v="PA"/>
    <n v="17229"/>
    <s v="Middle Atlantic"/>
    <x v="3"/>
    <s v="Producer Cooperative"/>
    <s v=" "/>
    <x v="1"/>
    <n v="1988"/>
    <n v="25"/>
    <x v="4"/>
    <s v="11+ years"/>
    <x v="3"/>
    <n v="2700000"/>
    <n v="2700000"/>
    <m/>
    <m/>
    <n v="2700000"/>
    <n v="2600000"/>
    <n v="0"/>
    <n v="0"/>
    <n v="0"/>
    <n v="0"/>
    <n v="100000"/>
    <n v="0"/>
    <n v="0"/>
    <n v="0"/>
    <n v="0"/>
    <n v="0"/>
    <n v="0"/>
    <n v="0"/>
    <s v=" "/>
    <n v="0"/>
    <s v=" "/>
    <n v="0"/>
    <s v=" "/>
    <n v="100"/>
    <n v="96.296296296296291"/>
    <n v="0"/>
    <n v="0"/>
    <n v="0"/>
    <n v="0"/>
    <n v="3.7037037037037033"/>
    <n v="0"/>
    <n v="0"/>
    <n v="0"/>
    <n v="0"/>
    <n v="0"/>
    <n v="0"/>
    <n v="0"/>
    <m/>
    <n v="0"/>
    <m/>
    <n v="0"/>
    <m/>
    <n v="0"/>
    <n v="0"/>
    <n v="2700000"/>
    <n v="540000"/>
    <n v="135000"/>
    <n v="702000"/>
    <n v="944999.99999999988"/>
    <n v="108000"/>
    <n v="0"/>
    <n v="0"/>
    <n v="0"/>
    <n v="0"/>
    <n v="270000"/>
    <n v="0"/>
    <n v="0"/>
    <n v="0"/>
    <n v="0"/>
    <m/>
    <n v="0"/>
    <s v=" "/>
    <x v="0"/>
    <n v="100"/>
    <n v="20"/>
    <n v="5"/>
    <n v="26"/>
    <n v="35"/>
    <n v="4"/>
    <m/>
    <n v="0"/>
    <n v="0"/>
    <n v="0"/>
    <n v="10"/>
    <n v="0"/>
    <m/>
    <m/>
    <n v="0"/>
    <s v=" "/>
    <n v="0"/>
    <s v=" "/>
    <n v="31"/>
    <n v="4"/>
    <n v="10"/>
    <n v="0"/>
    <m/>
    <m/>
    <x v="3"/>
  </r>
  <r>
    <x v="3"/>
    <s v="Wholesale Greenmarket"/>
    <s v="NY"/>
    <n v="10474"/>
    <s v="Middle Atlantic"/>
    <x v="3"/>
    <s v="Nonprofit"/>
    <s v=" "/>
    <x v="2"/>
    <n v="2009"/>
    <n v="4"/>
    <x v="1"/>
    <s v="3 - 5 years"/>
    <x v="3"/>
    <n v="1670400"/>
    <n v="1600000"/>
    <n v="70400"/>
    <m/>
    <n v="1600000"/>
    <n v="1600000"/>
    <n v="0"/>
    <n v="0"/>
    <n v="0"/>
    <n v="0"/>
    <n v="0"/>
    <n v="0"/>
    <n v="0"/>
    <n v="0"/>
    <n v="0"/>
    <n v="0"/>
    <n v="0"/>
    <n v="0"/>
    <s v=" "/>
    <n v="0"/>
    <s v=" "/>
    <n v="0"/>
    <s v=" "/>
    <n v="100"/>
    <n v="100"/>
    <n v="0"/>
    <n v="0"/>
    <n v="0"/>
    <n v="0"/>
    <n v="0"/>
    <n v="0"/>
    <n v="0"/>
    <n v="0"/>
    <n v="0"/>
    <n v="0"/>
    <n v="0"/>
    <n v="0"/>
    <m/>
    <n v="0"/>
    <m/>
    <n v="0"/>
    <m/>
    <n v="0"/>
    <n v="0"/>
    <n v="1600000"/>
    <n v="160000"/>
    <n v="48000"/>
    <n v="1184000"/>
    <n v="192000"/>
    <n v="0"/>
    <n v="0"/>
    <n v="0"/>
    <n v="0"/>
    <n v="16000"/>
    <n v="0"/>
    <n v="0"/>
    <n v="0"/>
    <n v="0"/>
    <n v="0"/>
    <m/>
    <n v="0"/>
    <s v=" "/>
    <x v="0"/>
    <n v="100"/>
    <n v="10"/>
    <n v="3"/>
    <n v="74"/>
    <n v="12"/>
    <n v="0"/>
    <m/>
    <n v="0"/>
    <n v="0"/>
    <n v="1"/>
    <n v="0"/>
    <n v="0"/>
    <m/>
    <m/>
    <n v="0"/>
    <s v=" "/>
    <n v="0"/>
    <s v=" "/>
    <n v="77"/>
    <n v="0"/>
    <n v="1"/>
    <n v="0"/>
    <m/>
    <m/>
    <x v="0"/>
  </r>
  <r>
    <x v="3"/>
    <s v="Common Market"/>
    <s v="PA"/>
    <n v="19134"/>
    <s v="Middle Atlantic"/>
    <x v="3"/>
    <s v="Nonprofit"/>
    <s v=" "/>
    <x v="2"/>
    <n v="2008"/>
    <n v="5"/>
    <x v="1"/>
    <s v="3 - 5 years"/>
    <x v="3"/>
    <n v="1660248"/>
    <n v="1339780"/>
    <n v="1664541"/>
    <n v="1.0025857582722582"/>
    <n v="1339780"/>
    <n v="549309.79999999993"/>
    <n v="53591.200000000004"/>
    <n v="214364.80000000002"/>
    <n v="0"/>
    <n v="187569.2"/>
    <n v="147375.79999999999"/>
    <n v="20096.7"/>
    <n v="20096.7"/>
    <n v="0"/>
    <n v="147375.79999999999"/>
    <n v="0"/>
    <n v="0"/>
    <n v="0"/>
    <m/>
    <n v="0"/>
    <m/>
    <n v="0"/>
    <s v=" "/>
    <n v="100"/>
    <n v="41"/>
    <n v="4"/>
    <n v="16"/>
    <n v="0"/>
    <n v="14"/>
    <n v="11"/>
    <n v="1.5"/>
    <n v="1.5"/>
    <n v="0"/>
    <n v="11"/>
    <n v="0"/>
    <n v="0"/>
    <n v="0"/>
    <s v=" "/>
    <n v="0"/>
    <s v=" "/>
    <n v="0"/>
    <s v=" "/>
    <n v="16"/>
    <n v="14"/>
    <n v="1339780"/>
    <n v="160773.6"/>
    <n v="174171.4"/>
    <n v="241160.4"/>
    <n v="174171.4"/>
    <n v="0"/>
    <n v="0"/>
    <n v="13397.800000000001"/>
    <n v="0"/>
    <n v="241160.4"/>
    <n v="200967"/>
    <n v="120580.2"/>
    <n v="13397.800000000001"/>
    <n v="0"/>
    <n v="0"/>
    <m/>
    <n v="0"/>
    <s v=" "/>
    <x v="0"/>
    <n v="100"/>
    <n v="12"/>
    <n v="13"/>
    <n v="18"/>
    <n v="13"/>
    <n v="0"/>
    <m/>
    <n v="1"/>
    <n v="0"/>
    <n v="18"/>
    <n v="15"/>
    <n v="9"/>
    <n v="1"/>
    <m/>
    <m/>
    <s v="Eldercare"/>
    <m/>
    <s v="Corporate Cafeterias (micaela moved to restaurant)"/>
    <n v="31"/>
    <n v="0"/>
    <n v="43"/>
    <n v="0"/>
    <m/>
    <m/>
    <x v="2"/>
  </r>
  <r>
    <x v="3"/>
    <s v="Foodlink Food Hub"/>
    <s v="NY"/>
    <n v="14615"/>
    <s v="Middle Atlantic"/>
    <x v="3"/>
    <s v="Nonprofit"/>
    <s v=" "/>
    <x v="2"/>
    <n v="2007"/>
    <n v="6"/>
    <x v="2"/>
    <s v="6 - 10 years"/>
    <x v="3"/>
    <n v="1164772"/>
    <n v="1098197"/>
    <n v="1133840"/>
    <n v="0.97344372975998739"/>
    <n v="1098197"/>
    <n v="107623.30600000001"/>
    <n v="132991.65669999999"/>
    <n v="288057.07309999998"/>
    <n v="8895.3957000000009"/>
    <n v="70504.247399999993"/>
    <n v="2196.3940000000002"/>
    <n v="76214.871800000008"/>
    <n v="24709.432499999999"/>
    <n v="0"/>
    <n v="303980.92959999997"/>
    <m/>
    <n v="83023.693199999994"/>
    <n v="0"/>
    <m/>
    <n v="0"/>
    <m/>
    <n v="0"/>
    <s v=" "/>
    <n v="100"/>
    <n v="9.8000000000000007"/>
    <n v="12.11"/>
    <n v="26.23"/>
    <n v="0.81"/>
    <n v="6.42"/>
    <n v="0.2"/>
    <n v="6.94"/>
    <n v="2.25"/>
    <n v="0"/>
    <n v="27.68"/>
    <m/>
    <n v="7.56"/>
    <n v="0"/>
    <s v=" "/>
    <n v="0"/>
    <s v=" "/>
    <n v="0"/>
    <s v=" "/>
    <n v="27.04"/>
    <n v="44.430000000000007"/>
    <n v="1098197"/>
    <n v="8785.5760000000009"/>
    <n v="0"/>
    <n v="846709.8870000001"/>
    <n v="0"/>
    <n v="0"/>
    <n v="0"/>
    <n v="0"/>
    <n v="0"/>
    <n v="242701.53700000001"/>
    <n v="0"/>
    <n v="0"/>
    <n v="0"/>
    <n v="0"/>
    <n v="0"/>
    <m/>
    <n v="0"/>
    <s v=" "/>
    <x v="0"/>
    <n v="100"/>
    <n v="0.8"/>
    <n v="0"/>
    <n v="77.100000000000009"/>
    <n v="0"/>
    <n v="0"/>
    <m/>
    <n v="0"/>
    <n v="0"/>
    <n v="22.1"/>
    <n v="0"/>
    <n v="0"/>
    <m/>
    <m/>
    <n v="0"/>
    <s v=" "/>
    <n v="0"/>
    <s v=" "/>
    <n v="77.100000000000009"/>
    <n v="0"/>
    <n v="22.1"/>
    <n v="0"/>
    <m/>
    <m/>
    <x v="2"/>
  </r>
  <r>
    <x v="3"/>
    <s v="Local X Change LLC"/>
    <s v="PA"/>
    <n v="16255"/>
    <s v="Middle Atlantic"/>
    <x v="3"/>
    <s v="LLC"/>
    <s v=" "/>
    <x v="0"/>
    <n v="2009"/>
    <n v="4"/>
    <x v="1"/>
    <s v="3 - 5 years"/>
    <x v="3"/>
    <n v="890000"/>
    <n v="890000"/>
    <n v="881300"/>
    <n v="0.99022471910112364"/>
    <n v="890000"/>
    <n v="782000"/>
    <n v="15000"/>
    <n v="55000"/>
    <n v="0"/>
    <n v="0"/>
    <n v="5000"/>
    <n v="10000"/>
    <n v="0"/>
    <n v="0"/>
    <n v="0"/>
    <n v="0"/>
    <n v="23000"/>
    <n v="0"/>
    <s v="boxes (Micaela moved to non-food)"/>
    <n v="0"/>
    <s v=" "/>
    <n v="0"/>
    <s v=" "/>
    <n v="100"/>
    <n v="87.86516853932585"/>
    <n v="1.6853932584269662"/>
    <n v="6.179775280898876"/>
    <n v="0"/>
    <n v="0"/>
    <n v="0.5617977528089888"/>
    <n v="1.1235955056179776"/>
    <n v="0"/>
    <n v="0"/>
    <n v="0"/>
    <n v="0"/>
    <n v="2.584269662921348"/>
    <n v="0"/>
    <m/>
    <n v="0"/>
    <m/>
    <n v="0"/>
    <m/>
    <n v="6.179775280898876"/>
    <n v="3.7078651685393256"/>
    <n v="890000"/>
    <n v="178000"/>
    <n v="534000"/>
    <n v="89000"/>
    <n v="44500"/>
    <n v="44500"/>
    <n v="0"/>
    <n v="0"/>
    <n v="0"/>
    <n v="0"/>
    <n v="0"/>
    <n v="0"/>
    <n v="0"/>
    <n v="0"/>
    <n v="0"/>
    <m/>
    <n v="0"/>
    <s v=" "/>
    <x v="0"/>
    <n v="100"/>
    <n v="20"/>
    <n v="60"/>
    <n v="10"/>
    <n v="5"/>
    <n v="5"/>
    <m/>
    <n v="0"/>
    <n v="0"/>
    <n v="0"/>
    <n v="0"/>
    <n v="0"/>
    <m/>
    <m/>
    <n v="0"/>
    <s v=" "/>
    <n v="0"/>
    <s v=" "/>
    <n v="70"/>
    <n v="5"/>
    <n v="0"/>
    <n v="0"/>
    <m/>
    <m/>
    <x v="3"/>
  </r>
  <r>
    <x v="3"/>
    <s v="Corbin Hill Farm - Corbin Hill Food Project"/>
    <s v="NY"/>
    <n v="10027"/>
    <s v="Middle Atlantic"/>
    <x v="3"/>
    <s v="LLC"/>
    <s v="Moving from an LLC to non-profit within the next 30 days"/>
    <x v="0"/>
    <n v="2010"/>
    <n v="3"/>
    <x v="1"/>
    <s v="3 - 5 years"/>
    <x v="3"/>
    <n v="386000"/>
    <n v="366000"/>
    <n v="644600"/>
    <n v="1.6699481865284973"/>
    <n v="366000"/>
    <n v="358680"/>
    <n v="0"/>
    <n v="1830"/>
    <n v="0"/>
    <n v="0"/>
    <n v="1830"/>
    <n v="0"/>
    <n v="0"/>
    <n v="0"/>
    <n v="3660"/>
    <m/>
    <n v="0"/>
    <n v="0"/>
    <m/>
    <n v="0"/>
    <m/>
    <n v="0"/>
    <s v=" "/>
    <n v="100"/>
    <n v="98"/>
    <n v="0"/>
    <n v="0.5"/>
    <n v="0"/>
    <n v="0"/>
    <n v="0.5"/>
    <n v="0"/>
    <n v="0"/>
    <n v="0"/>
    <n v="1"/>
    <m/>
    <n v="0"/>
    <n v="0"/>
    <s v=" "/>
    <n v="0"/>
    <s v=" "/>
    <n v="0"/>
    <s v=" "/>
    <n v="0.5"/>
    <n v="1"/>
    <n v="366000"/>
    <n v="274500"/>
    <n v="0"/>
    <n v="0"/>
    <n v="0"/>
    <n v="0"/>
    <n v="0"/>
    <n v="0"/>
    <n v="0"/>
    <n v="0"/>
    <n v="0"/>
    <n v="0"/>
    <n v="0"/>
    <n v="0"/>
    <n v="0"/>
    <m/>
    <n v="91500"/>
    <s v=" "/>
    <x v="0"/>
    <n v="100"/>
    <n v="75"/>
    <n v="0"/>
    <n v="0"/>
    <n v="0"/>
    <n v="0"/>
    <m/>
    <n v="0"/>
    <n v="0"/>
    <n v="0"/>
    <n v="0"/>
    <n v="0"/>
    <m/>
    <m/>
    <m/>
    <s v="Farm Share (Micaela moved to CSA)"/>
    <n v="25"/>
    <s v="Institutional"/>
    <n v="0"/>
    <n v="0"/>
    <n v="0"/>
    <n v="25"/>
    <m/>
    <m/>
    <x v="2"/>
  </r>
  <r>
    <x v="3"/>
    <s v="Field GOods"/>
    <s v="NY"/>
    <n v="12015"/>
    <s v="Middle Atlantic"/>
    <x v="3"/>
    <s v="LLC"/>
    <s v=" "/>
    <x v="0"/>
    <n v="2011"/>
    <n v="2"/>
    <x v="5"/>
    <s v="0 - 2 years"/>
    <x v="3"/>
    <n v="250000"/>
    <n v="250000"/>
    <m/>
    <m/>
    <n v="250000"/>
    <n v="225000"/>
    <n v="0"/>
    <n v="0"/>
    <n v="0"/>
    <n v="12500"/>
    <n v="0"/>
    <n v="12500"/>
    <n v="0"/>
    <n v="0"/>
    <n v="0"/>
    <m/>
    <n v="0"/>
    <n v="0"/>
    <m/>
    <n v="0"/>
    <m/>
    <n v="0"/>
    <s v=" "/>
    <n v="100"/>
    <n v="90"/>
    <n v="0"/>
    <n v="0"/>
    <n v="0"/>
    <n v="5"/>
    <n v="0"/>
    <n v="5"/>
    <n v="0"/>
    <n v="0"/>
    <n v="0"/>
    <m/>
    <n v="0"/>
    <n v="0"/>
    <s v=" "/>
    <n v="0"/>
    <s v=" "/>
    <n v="0"/>
    <s v=" "/>
    <n v="0"/>
    <n v="5"/>
    <n v="250000"/>
    <n v="0"/>
    <n v="0"/>
    <n v="0"/>
    <n v="0"/>
    <n v="0"/>
    <n v="0"/>
    <n v="0"/>
    <n v="0"/>
    <n v="0"/>
    <n v="0"/>
    <n v="0"/>
    <n v="0"/>
    <n v="0"/>
    <n v="250000"/>
    <m/>
    <n v="0"/>
    <s v=" "/>
    <x v="0"/>
    <n v="100"/>
    <n v="0"/>
    <n v="0"/>
    <n v="0"/>
    <n v="0"/>
    <n v="0"/>
    <m/>
    <n v="0"/>
    <n v="0"/>
    <n v="0"/>
    <n v="0"/>
    <n v="0"/>
    <m/>
    <m/>
    <n v="100"/>
    <s v="subscribers"/>
    <n v="0"/>
    <s v=" "/>
    <n v="0"/>
    <n v="0"/>
    <n v="0"/>
    <n v="100"/>
    <m/>
    <m/>
    <x v="3"/>
  </r>
  <r>
    <x v="3"/>
    <s v="Meadville Market House"/>
    <s v="PA"/>
    <n v="16335"/>
    <s v="Middle Atlantic"/>
    <x v="3"/>
    <s v="Publicly-owned"/>
    <s v=" "/>
    <x v="1"/>
    <n v="1870"/>
    <n v="143"/>
    <x v="4"/>
    <s v="11+ years"/>
    <x v="3"/>
    <n v="300000"/>
    <n v="219000"/>
    <n v="119365"/>
    <n v="0.39788333333333331"/>
    <n v="219000"/>
    <n v="43800"/>
    <n v="4380"/>
    <n v="39420"/>
    <n v="0"/>
    <n v="43800"/>
    <n v="10950"/>
    <n v="43800"/>
    <n v="4380"/>
    <n v="4380"/>
    <n v="21900"/>
    <n v="0"/>
    <n v="2190"/>
    <n v="0"/>
    <m/>
    <n v="0"/>
    <m/>
    <n v="0"/>
    <s v=" "/>
    <n v="100"/>
    <n v="20"/>
    <n v="2"/>
    <n v="18"/>
    <n v="0"/>
    <n v="20"/>
    <n v="5"/>
    <n v="20"/>
    <n v="2"/>
    <n v="2"/>
    <n v="10"/>
    <n v="0"/>
    <n v="1"/>
    <n v="0"/>
    <s v=" "/>
    <n v="0"/>
    <s v=" "/>
    <n v="0"/>
    <s v=" "/>
    <n v="18"/>
    <n v="35"/>
    <n v="219000"/>
    <n v="219000"/>
    <n v="0"/>
    <n v="0"/>
    <n v="0"/>
    <n v="0"/>
    <n v="0"/>
    <n v="0"/>
    <n v="0"/>
    <n v="0"/>
    <n v="0"/>
    <n v="0"/>
    <n v="0"/>
    <n v="0"/>
    <n v="0"/>
    <m/>
    <n v="0"/>
    <s v=" "/>
    <x v="0"/>
    <n v="100"/>
    <n v="100"/>
    <n v="0"/>
    <n v="0"/>
    <n v="0"/>
    <n v="0"/>
    <m/>
    <n v="0"/>
    <n v="0"/>
    <n v="0"/>
    <n v="0"/>
    <n v="0"/>
    <m/>
    <m/>
    <n v="0"/>
    <s v=" "/>
    <n v="0"/>
    <s v=" "/>
    <n v="0"/>
    <n v="0"/>
    <n v="0"/>
    <n v="0"/>
    <m/>
    <m/>
    <x v="3"/>
  </r>
  <r>
    <x v="3"/>
    <s v="Western Montana Growers Cooperative"/>
    <s v="MT"/>
    <n v="59821"/>
    <s v="Mountain"/>
    <x v="1"/>
    <s v="Producer Cooperative"/>
    <s v=" "/>
    <x v="1"/>
    <n v="2003"/>
    <n v="10"/>
    <x v="2"/>
    <s v="6 - 10 years"/>
    <x v="3"/>
    <n v="914197"/>
    <n v="905463"/>
    <n v="890285.92999999993"/>
    <n v="0.97384472930889066"/>
    <n v="900537"/>
    <n v="517140"/>
    <n v="27377"/>
    <n v="24045"/>
    <n v="0"/>
    <n v="183607"/>
    <n v="115335"/>
    <n v="32615"/>
    <n v="0"/>
    <n v="0"/>
    <n v="0"/>
    <n v="0"/>
    <n v="418"/>
    <n v="0"/>
    <s v="CSA (micaela moved to produce)"/>
    <n v="0"/>
    <s v="Freight (micaela deleted - looking for products only)"/>
    <n v="0"/>
    <s v=" "/>
    <n v="100"/>
    <n v="57.425735977533407"/>
    <n v="3.0400749774856557"/>
    <n v="2.6700735227980639"/>
    <n v="0"/>
    <n v="20.388612572276319"/>
    <n v="12.807358276228516"/>
    <n v="3.621727924560568"/>
    <n v="0"/>
    <n v="0"/>
    <n v="0"/>
    <n v="0"/>
    <n v="4.6416749117471019E-2"/>
    <n v="0"/>
    <m/>
    <n v="0"/>
    <m/>
    <n v="0"/>
    <m/>
    <n v="2.6700735227980639"/>
    <n v="3.668144673678039"/>
    <n v="905463"/>
    <n v="86754"/>
    <n v="372906"/>
    <n v="217546"/>
    <n v="117681"/>
    <n v="23913"/>
    <n v="0"/>
    <n v="1271"/>
    <n v="0"/>
    <n v="33094"/>
    <n v="28959"/>
    <n v="8413"/>
    <n v="0"/>
    <n v="0"/>
    <n v="14926"/>
    <s v="Other"/>
    <n v="0"/>
    <s v=" "/>
    <x v="0"/>
    <n v="100"/>
    <n v="9.5811755974567703"/>
    <n v="41.184013040842089"/>
    <n v="24.025940320035165"/>
    <n v="12.996776234920699"/>
    <n v="2.6409693162503602"/>
    <n v="0"/>
    <n v="0.1403701752584037"/>
    <n v="0"/>
    <n v="3.6549257120390344"/>
    <n v="3.1982532693218833"/>
    <n v="0.92913791066007112"/>
    <n v="0"/>
    <n v="0"/>
    <n v="1.6484384232155262"/>
    <m/>
    <n v="0"/>
    <s v=" "/>
    <n v="65.20995336087725"/>
    <n v="2.6409693162503602"/>
    <n v="7.7823168920209884"/>
    <n v="1.6484384232155262"/>
    <m/>
    <m/>
    <x v="2"/>
  </r>
  <r>
    <x v="3"/>
    <s v="Chow Locally"/>
    <s v="AZ"/>
    <n v="85281"/>
    <s v="Mountain"/>
    <x v="1"/>
    <s v="LLC"/>
    <s v=" "/>
    <x v="0"/>
    <n v="2011"/>
    <n v="2"/>
    <x v="5"/>
    <s v="0 - 2 years"/>
    <x v="3"/>
    <n v="200000"/>
    <n v="193705"/>
    <n v="220655"/>
    <n v="1.103275"/>
    <n v="193705"/>
    <n v="187705"/>
    <n v="0"/>
    <n v="3300"/>
    <n v="0"/>
    <n v="0"/>
    <n v="2000"/>
    <n v="200"/>
    <n v="0"/>
    <n v="0"/>
    <n v="500"/>
    <n v="0"/>
    <n v="0"/>
    <n v="0"/>
    <s v=" "/>
    <n v="0"/>
    <s v=" "/>
    <n v="0"/>
    <s v=" "/>
    <n v="100"/>
    <n v="96.902506388580576"/>
    <n v="0"/>
    <n v="1.7036214862806844"/>
    <n v="0"/>
    <n v="0"/>
    <n v="1.032497870473142"/>
    <n v="0.10324978704731422"/>
    <n v="0"/>
    <n v="0"/>
    <n v="0.2581244676182855"/>
    <n v="0"/>
    <n v="0"/>
    <n v="0"/>
    <m/>
    <n v="0"/>
    <m/>
    <n v="0"/>
    <m/>
    <n v="1.7036214862806844"/>
    <n v="0.36137425466559969"/>
    <n v="193705"/>
    <n v="193705"/>
    <n v="0"/>
    <n v="0"/>
    <n v="0"/>
    <n v="0"/>
    <n v="0"/>
    <n v="0"/>
    <n v="0"/>
    <n v="0"/>
    <n v="0"/>
    <n v="0"/>
    <n v="0"/>
    <n v="0"/>
    <n v="0"/>
    <s v=" "/>
    <n v="0"/>
    <s v=" "/>
    <x v="0"/>
    <n v="100"/>
    <n v="100"/>
    <n v="0"/>
    <n v="0"/>
    <n v="0"/>
    <n v="0"/>
    <n v="0"/>
    <n v="0"/>
    <n v="0"/>
    <n v="0"/>
    <n v="0"/>
    <n v="0"/>
    <n v="0"/>
    <n v="0"/>
    <n v="0"/>
    <m/>
    <n v="0"/>
    <s v=" "/>
    <n v="0"/>
    <n v="0"/>
    <n v="0"/>
    <n v="0"/>
    <m/>
    <m/>
    <x v="3"/>
  </r>
  <r>
    <x v="3"/>
    <s v="Market Day Foods"/>
    <s v="MT"/>
    <n v="59715"/>
    <s v="Mountain"/>
    <x v="1"/>
    <s v="S Corp"/>
    <s v=" "/>
    <x v="0"/>
    <n v="2011"/>
    <n v="2"/>
    <x v="5"/>
    <s v="0 - 2 years"/>
    <x v="3"/>
    <n v="235000"/>
    <n v="225000"/>
    <n v="241650"/>
    <n v="1.0282978723404255"/>
    <n v="225000"/>
    <n v="168750"/>
    <n v="0"/>
    <n v="19125"/>
    <n v="0"/>
    <n v="7875.0000000000009"/>
    <n v="7875.0000000000009"/>
    <n v="2250"/>
    <n v="1125"/>
    <n v="3375"/>
    <n v="6750"/>
    <m/>
    <n v="7875.0000000000009"/>
    <n v="0"/>
    <m/>
    <n v="0"/>
    <m/>
    <n v="0"/>
    <s v=" "/>
    <n v="100"/>
    <n v="75"/>
    <n v="0"/>
    <n v="8.5"/>
    <n v="0"/>
    <n v="3.5"/>
    <n v="3.5"/>
    <n v="1"/>
    <n v="0.5"/>
    <n v="1.5"/>
    <n v="3"/>
    <m/>
    <n v="3.5"/>
    <m/>
    <s v="Plants (Seedlings, etc) (micael moved to non-food)"/>
    <m/>
    <s v="CSA (micaela moved to produce)"/>
    <n v="0"/>
    <s v=" "/>
    <n v="8.5"/>
    <n v="9.5"/>
    <n v="225000"/>
    <n v="112500"/>
    <n v="22500"/>
    <n v="0"/>
    <n v="76500"/>
    <n v="0"/>
    <n v="0"/>
    <n v="0"/>
    <n v="0"/>
    <n v="11250"/>
    <n v="0"/>
    <n v="2250"/>
    <n v="0"/>
    <n v="0"/>
    <n v="0"/>
    <m/>
    <n v="0"/>
    <s v=" "/>
    <x v="0"/>
    <n v="100"/>
    <n v="50"/>
    <n v="10"/>
    <n v="0"/>
    <n v="34"/>
    <n v="0"/>
    <m/>
    <n v="0"/>
    <n v="0"/>
    <n v="5"/>
    <n v="0"/>
    <n v="1"/>
    <m/>
    <m/>
    <n v="0"/>
    <s v=" "/>
    <n v="0"/>
    <s v=" "/>
    <n v="10"/>
    <n v="0"/>
    <n v="6"/>
    <n v="0"/>
    <m/>
    <m/>
    <x v="2"/>
  </r>
  <r>
    <x v="3"/>
    <s v="86 Old Las Vegas Hiway"/>
    <s v="NM"/>
    <n v="87508"/>
    <s v="Mountain"/>
    <x v="1"/>
    <s v="LLC"/>
    <s v=" "/>
    <x v="0"/>
    <n v="1994"/>
    <n v="19"/>
    <x v="3"/>
    <s v="11+ years"/>
    <x v="3"/>
    <n v="185323"/>
    <n v="185323"/>
    <n v="61557.590000000004"/>
    <n v="0.33216378970769955"/>
    <n v="185323"/>
    <n v="129726.09999999999"/>
    <n v="3706.46"/>
    <n v="11119.38"/>
    <n v="0"/>
    <n v="11119.38"/>
    <n v="11119.38"/>
    <n v="18532.3"/>
    <n v="0"/>
    <n v="0"/>
    <n v="0"/>
    <n v="0"/>
    <n v="0"/>
    <n v="0"/>
    <m/>
    <n v="0"/>
    <m/>
    <n v="0"/>
    <s v=" "/>
    <n v="100"/>
    <n v="70"/>
    <n v="2"/>
    <n v="6"/>
    <n v="0"/>
    <n v="6"/>
    <n v="6"/>
    <n v="10"/>
    <n v="0"/>
    <n v="0"/>
    <n v="0"/>
    <n v="0"/>
    <n v="0"/>
    <n v="0"/>
    <s v=" "/>
    <n v="0"/>
    <s v=" "/>
    <n v="0"/>
    <s v=" "/>
    <n v="6"/>
    <n v="10"/>
    <n v="185323"/>
    <n v="129726.09999999999"/>
    <n v="0"/>
    <n v="18532.3"/>
    <n v="0"/>
    <n v="0"/>
    <n v="0"/>
    <n v="0"/>
    <n v="0"/>
    <n v="0"/>
    <n v="0"/>
    <n v="0"/>
    <n v="0"/>
    <n v="0"/>
    <n v="37064.6"/>
    <m/>
    <n v="0"/>
    <s v=" "/>
    <x v="0"/>
    <n v="100"/>
    <n v="70"/>
    <n v="0"/>
    <n v="10"/>
    <n v="0"/>
    <n v="0"/>
    <m/>
    <n v="0"/>
    <n v="0"/>
    <n v="0"/>
    <n v="0"/>
    <n v="0"/>
    <m/>
    <m/>
    <n v="20"/>
    <s v="food bank"/>
    <n v="0"/>
    <s v=" "/>
    <n v="10"/>
    <n v="0"/>
    <n v="0"/>
    <n v="20"/>
    <m/>
    <m/>
    <x v="3"/>
  </r>
  <r>
    <x v="3"/>
    <s v="Agri-Cultura Network"/>
    <s v="NM"/>
    <n v="87105"/>
    <s v="Mountain"/>
    <x v="1"/>
    <s v="LLC"/>
    <s v=" "/>
    <x v="0"/>
    <n v="2010"/>
    <n v="3"/>
    <x v="1"/>
    <s v="3 - 5 years"/>
    <x v="3"/>
    <n v="95000"/>
    <n v="85000"/>
    <n v="90100"/>
    <n v="0.94842105263157894"/>
    <n v="85000"/>
    <n v="85000"/>
    <n v="0"/>
    <n v="0"/>
    <n v="0"/>
    <n v="0"/>
    <n v="0"/>
    <n v="0"/>
    <n v="0"/>
    <n v="0"/>
    <n v="0"/>
    <m/>
    <n v="0"/>
    <n v="0"/>
    <m/>
    <n v="0"/>
    <m/>
    <n v="0"/>
    <s v=" "/>
    <n v="100"/>
    <n v="100"/>
    <n v="0"/>
    <n v="0"/>
    <n v="0"/>
    <n v="0"/>
    <n v="0"/>
    <n v="0"/>
    <n v="0"/>
    <n v="0"/>
    <n v="0"/>
    <m/>
    <n v="0"/>
    <n v="0"/>
    <s v=" "/>
    <n v="0"/>
    <s v=" "/>
    <n v="0"/>
    <s v=" "/>
    <n v="0"/>
    <n v="0"/>
    <n v="85000"/>
    <n v="0"/>
    <n v="0"/>
    <n v="21250"/>
    <n v="21250"/>
    <n v="0"/>
    <n v="0"/>
    <n v="0"/>
    <n v="0"/>
    <n v="42500"/>
    <n v="0"/>
    <n v="0"/>
    <n v="0"/>
    <n v="0"/>
    <n v="0"/>
    <m/>
    <n v="0"/>
    <s v=" "/>
    <x v="0"/>
    <n v="100"/>
    <n v="0"/>
    <n v="0"/>
    <n v="25"/>
    <n v="25"/>
    <n v="0"/>
    <m/>
    <n v="0"/>
    <n v="0"/>
    <n v="50"/>
    <n v="0"/>
    <n v="0"/>
    <m/>
    <m/>
    <n v="0"/>
    <s v=" "/>
    <n v="0"/>
    <s v=" "/>
    <n v="25"/>
    <n v="0"/>
    <n v="50"/>
    <n v="0"/>
    <m/>
    <m/>
    <x v="2"/>
  </r>
  <r>
    <x v="3"/>
    <s v="Red Tomato"/>
    <s v="MA"/>
    <n v="2762"/>
    <s v="New England"/>
    <x v="3"/>
    <s v="Nonprofit"/>
    <s v=" "/>
    <x v="2"/>
    <n v="1997"/>
    <n v="16"/>
    <x v="3"/>
    <s v="11+ years"/>
    <x v="3"/>
    <n v="3856685"/>
    <n v="3427575"/>
    <n v="3651825"/>
    <n v="0.94688184282615773"/>
    <n v="3427575"/>
    <n v="3427575"/>
    <n v="0"/>
    <n v="0"/>
    <n v="0"/>
    <n v="0"/>
    <n v="0"/>
    <n v="0"/>
    <n v="0"/>
    <n v="0"/>
    <n v="0"/>
    <n v="0"/>
    <n v="0"/>
    <n v="0"/>
    <s v=" "/>
    <n v="0"/>
    <s v=" "/>
    <n v="0"/>
    <s v=" "/>
    <n v="100"/>
    <n v="100"/>
    <n v="0"/>
    <n v="0"/>
    <n v="0"/>
    <n v="0"/>
    <n v="0"/>
    <n v="0"/>
    <n v="0"/>
    <n v="0"/>
    <n v="0"/>
    <n v="0"/>
    <n v="0"/>
    <n v="0"/>
    <m/>
    <n v="0"/>
    <m/>
    <n v="0"/>
    <m/>
    <n v="0"/>
    <n v="0"/>
    <n v="3427575"/>
    <n v="0"/>
    <n v="3027575"/>
    <n v="0"/>
    <n v="0"/>
    <n v="400000"/>
    <n v="0"/>
    <n v="0"/>
    <n v="0"/>
    <n v="0"/>
    <n v="0"/>
    <n v="0"/>
    <n v="0"/>
    <n v="0"/>
    <n v="0"/>
    <s v=" "/>
    <n v="0"/>
    <s v=" "/>
    <x v="0"/>
    <n v="100"/>
    <n v="0"/>
    <n v="88.329941722646481"/>
    <n v="0"/>
    <n v="0"/>
    <n v="11.670058277353522"/>
    <n v="0"/>
    <n v="0"/>
    <n v="0"/>
    <n v="0"/>
    <n v="0"/>
    <n v="0"/>
    <n v="0"/>
    <n v="0"/>
    <n v="0"/>
    <m/>
    <n v="0"/>
    <s v=" "/>
    <n v="88.329941722646481"/>
    <n v="11.670058277353522"/>
    <n v="0"/>
    <n v="0"/>
    <m/>
    <m/>
    <x v="2"/>
  </r>
  <r>
    <x v="3"/>
    <s v="Berkshire Organics"/>
    <s v="MA"/>
    <n v="1226"/>
    <s v="New England"/>
    <x v="3"/>
    <s v="LLC"/>
    <s v="LLC for Berkshire Organics and SEEDS program waiting on 501c3 approval"/>
    <x v="0"/>
    <n v="2008"/>
    <n v="5"/>
    <x v="1"/>
    <s v="3 - 5 years"/>
    <x v="3"/>
    <n v="1350000"/>
    <n v="425000"/>
    <n v="1350200"/>
    <n v="1.0001481481481482"/>
    <n v="425000"/>
    <n v="170000"/>
    <n v="20000"/>
    <n v="22000"/>
    <n v="0"/>
    <n v="33000"/>
    <n v="0"/>
    <n v="20000"/>
    <n v="33000"/>
    <n v="2000"/>
    <n v="102000"/>
    <n v="0"/>
    <n v="23000"/>
    <n v="0"/>
    <s v=" "/>
    <n v="0"/>
    <s v=" "/>
    <n v="0"/>
    <s v=" "/>
    <n v="100"/>
    <n v="40"/>
    <n v="4.7058823529411766"/>
    <n v="5.1764705882352944"/>
    <n v="0"/>
    <n v="7.764705882352942"/>
    <n v="0"/>
    <n v="4.7058823529411766"/>
    <n v="7.764705882352942"/>
    <n v="0.47058823529411759"/>
    <n v="24"/>
    <n v="0"/>
    <n v="5.4117647058823524"/>
    <n v="0"/>
    <m/>
    <n v="0"/>
    <m/>
    <n v="0"/>
    <m/>
    <n v="5.1764705882352944"/>
    <n v="42.352941176470594"/>
    <n v="425000"/>
    <n v="415000"/>
    <n v="0"/>
    <n v="0"/>
    <n v="0"/>
    <n v="0"/>
    <n v="0"/>
    <n v="0"/>
    <n v="0"/>
    <n v="10000"/>
    <n v="0"/>
    <n v="0"/>
    <n v="0"/>
    <n v="0"/>
    <n v="0"/>
    <s v=" "/>
    <n v="0"/>
    <s v=" "/>
    <x v="0"/>
    <n v="100"/>
    <n v="97.647058823529406"/>
    <n v="0"/>
    <n v="0"/>
    <n v="0"/>
    <n v="0"/>
    <n v="0"/>
    <n v="0"/>
    <n v="0"/>
    <n v="2.3529411764705883"/>
    <n v="0"/>
    <n v="0"/>
    <n v="0"/>
    <n v="0"/>
    <n v="0"/>
    <m/>
    <n v="0"/>
    <s v=" "/>
    <n v="0"/>
    <n v="0"/>
    <n v="2.3529411764705883"/>
    <n v="0"/>
    <m/>
    <m/>
    <x v="2"/>
  </r>
  <r>
    <x v="3"/>
    <s v="Green Mountain Farm Direct"/>
    <s v="VT"/>
    <n v="5855"/>
    <s v="New England"/>
    <x v="3"/>
    <s v="Nonprofit"/>
    <s v=" "/>
    <x v="2"/>
    <n v="2009"/>
    <n v="4"/>
    <x v="1"/>
    <s v="3 - 5 years"/>
    <x v="3"/>
    <n v="250000"/>
    <n v="200000"/>
    <n v="250000"/>
    <n v="1"/>
    <n v="200000"/>
    <n v="41200"/>
    <n v="0"/>
    <n v="31800"/>
    <n v="0"/>
    <n v="67800"/>
    <n v="26000"/>
    <n v="4000"/>
    <n v="4000"/>
    <n v="0"/>
    <n v="5000"/>
    <n v="0"/>
    <n v="0"/>
    <n v="0"/>
    <s v="apples (micaela moved to produce)"/>
    <n v="0"/>
    <s v="honey/maple syrup (micaela moved to other processed)"/>
    <n v="20200"/>
    <s v=" "/>
    <n v="100"/>
    <n v="20.599999999999998"/>
    <n v="0"/>
    <n v="15.9"/>
    <n v="0"/>
    <n v="33.900000000000006"/>
    <n v="13"/>
    <n v="2"/>
    <n v="2"/>
    <n v="0"/>
    <n v="2.5"/>
    <n v="0"/>
    <n v="0"/>
    <n v="0"/>
    <m/>
    <n v="0"/>
    <m/>
    <n v="10.100000000000001"/>
    <m/>
    <n v="15.9"/>
    <n v="16.600000000000001"/>
    <n v="200000"/>
    <n v="0"/>
    <n v="0"/>
    <n v="0"/>
    <n v="0"/>
    <n v="0"/>
    <n v="0"/>
    <n v="0"/>
    <n v="0"/>
    <n v="0"/>
    <n v="0"/>
    <n v="0"/>
    <n v="0"/>
    <n v="0"/>
    <n v="200000"/>
    <s v="sorry, we dont track this info"/>
    <n v="0"/>
    <s v=" "/>
    <x v="0"/>
    <n v="100"/>
    <n v="0"/>
    <n v="0"/>
    <n v="0"/>
    <n v="0"/>
    <n v="0"/>
    <n v="0"/>
    <n v="0"/>
    <n v="0"/>
    <n v="0"/>
    <n v="0"/>
    <n v="0"/>
    <n v="0"/>
    <n v="0"/>
    <n v="100"/>
    <m/>
    <n v="0"/>
    <s v=" "/>
    <n v="0"/>
    <n v="0"/>
    <n v="0"/>
    <n v="100"/>
    <m/>
    <m/>
    <x v="0"/>
  </r>
  <r>
    <x v="3"/>
    <s v="Western MA Food Processing Center"/>
    <s v="MA"/>
    <n v="1301"/>
    <s v="New England"/>
    <x v="3"/>
    <s v="Nonprofit"/>
    <s v=" "/>
    <x v="2"/>
    <n v="2001"/>
    <n v="12"/>
    <x v="0"/>
    <s v="11+ years"/>
    <x v="3"/>
    <n v="542000"/>
    <n v="176000"/>
    <n v="577500"/>
    <n v="1.0654981549815499"/>
    <n v="176000"/>
    <n v="0"/>
    <n v="176000"/>
    <n v="0"/>
    <n v="0"/>
    <n v="0"/>
    <n v="0"/>
    <n v="0"/>
    <n v="0"/>
    <n v="0"/>
    <n v="0"/>
    <n v="0"/>
    <n v="0"/>
    <n v="0"/>
    <s v=" "/>
    <n v="0"/>
    <s v=" "/>
    <n v="0"/>
    <s v=" "/>
    <n v="100"/>
    <n v="0"/>
    <n v="100"/>
    <n v="0"/>
    <n v="0"/>
    <n v="0"/>
    <n v="0"/>
    <n v="0"/>
    <n v="0"/>
    <n v="0"/>
    <n v="0"/>
    <n v="0"/>
    <n v="0"/>
    <n v="0"/>
    <m/>
    <n v="0"/>
    <m/>
    <n v="0"/>
    <m/>
    <n v="0"/>
    <n v="0"/>
    <n v="176000"/>
    <n v="0"/>
    <n v="0"/>
    <n v="0"/>
    <n v="0"/>
    <n v="0"/>
    <n v="0"/>
    <n v="100000"/>
    <n v="0"/>
    <n v="70000"/>
    <n v="6000"/>
    <n v="0"/>
    <n v="0"/>
    <n v="0"/>
    <n v="0"/>
    <s v=" "/>
    <n v="0"/>
    <s v=" "/>
    <x v="0"/>
    <n v="100"/>
    <n v="0"/>
    <n v="0"/>
    <n v="0"/>
    <n v="0"/>
    <n v="0"/>
    <n v="0"/>
    <n v="56.81818181818182"/>
    <n v="0"/>
    <n v="39.772727272727273"/>
    <n v="3.4090909090909087"/>
    <n v="0"/>
    <n v="0"/>
    <n v="0"/>
    <n v="0"/>
    <m/>
    <n v="0"/>
    <s v=" "/>
    <n v="0"/>
    <n v="0"/>
    <n v="43.18181818181818"/>
    <n v="0"/>
    <m/>
    <m/>
    <x v="2"/>
  </r>
  <r>
    <x v="3"/>
    <s v="Windham Farm and Food"/>
    <s v="VT"/>
    <n v="5158"/>
    <s v="New England"/>
    <x v="3"/>
    <s v="LLC"/>
    <s v=" "/>
    <x v="0"/>
    <n v="2009"/>
    <n v="4"/>
    <x v="1"/>
    <s v="3 - 5 years"/>
    <x v="3"/>
    <n v="143000"/>
    <n v="143305"/>
    <n v="142344"/>
    <n v="0.99541258741258742"/>
    <n v="143305"/>
    <n v="69919"/>
    <n v="0"/>
    <n v="0"/>
    <n v="0"/>
    <n v="58723"/>
    <n v="6"/>
    <n v="0"/>
    <n v="8523"/>
    <n v="0"/>
    <n v="0"/>
    <n v="0"/>
    <n v="0"/>
    <n v="6134"/>
    <s v="catch all"/>
    <n v="0"/>
    <s v=" "/>
    <n v="0"/>
    <s v=" "/>
    <n v="100"/>
    <n v="48.790342276961724"/>
    <n v="0"/>
    <n v="0"/>
    <n v="0"/>
    <n v="40.977635113917863"/>
    <n v="4.1868741495411886E-3"/>
    <n v="0"/>
    <n v="5.9474547294232583"/>
    <n v="0"/>
    <n v="0"/>
    <n v="0"/>
    <n v="0"/>
    <n v="4.2803810055476079"/>
    <m/>
    <n v="0"/>
    <m/>
    <n v="0"/>
    <m/>
    <n v="0"/>
    <n v="10.227835734970867"/>
    <n v="143305"/>
    <n v="0"/>
    <n v="0"/>
    <n v="63547"/>
    <n v="5000"/>
    <n v="0"/>
    <n v="0"/>
    <n v="0"/>
    <n v="3211"/>
    <n v="35799"/>
    <n v="3409"/>
    <n v="20363"/>
    <n v="11976"/>
    <n v="0"/>
    <n v="0"/>
    <s v="elder care"/>
    <n v="0"/>
    <s v=" "/>
    <x v="0"/>
    <n v="100"/>
    <n v="0"/>
    <n v="0"/>
    <n v="44.343881930148981"/>
    <n v="3.4890617912843238"/>
    <n v="0"/>
    <n v="0"/>
    <n v="0"/>
    <n v="2.2406754823627928"/>
    <n v="24.980984613237499"/>
    <n v="2.3788423292976519"/>
    <n v="14.209553051184537"/>
    <n v="8.3570008024842117"/>
    <n v="0"/>
    <n v="0"/>
    <m/>
    <n v="0"/>
    <s v=" "/>
    <n v="44.343881930148981"/>
    <n v="0"/>
    <n v="52.16705627856669"/>
    <n v="0"/>
    <m/>
    <m/>
    <x v="2"/>
  </r>
  <r>
    <x v="3"/>
    <s v="Black River Produce"/>
    <s v="VT"/>
    <n v="5150"/>
    <s v="New England"/>
    <x v="3"/>
    <s v="C Corp"/>
    <s v=" "/>
    <x v="0"/>
    <n v="1978"/>
    <n v="35"/>
    <x v="4"/>
    <s v="11+ years"/>
    <x v="3"/>
    <n v="54700000"/>
    <n v="54700000"/>
    <n v="50660000"/>
    <n v="0.92614259597806214"/>
    <n v="54700000"/>
    <n v="26256000"/>
    <n v="0"/>
    <n v="8752000"/>
    <n v="9846000"/>
    <n v="7658000.0000000009"/>
    <n v="1094000"/>
    <n v="0"/>
    <n v="0"/>
    <n v="0"/>
    <n v="547000"/>
    <m/>
    <n v="547000"/>
    <n v="0"/>
    <m/>
    <n v="0"/>
    <m/>
    <n v="0"/>
    <s v=" "/>
    <n v="100"/>
    <n v="48"/>
    <n v="0"/>
    <n v="16"/>
    <n v="18"/>
    <n v="14"/>
    <n v="2"/>
    <n v="0"/>
    <n v="0"/>
    <n v="0"/>
    <n v="1"/>
    <m/>
    <n v="1"/>
    <n v="0"/>
    <s v=" "/>
    <n v="0"/>
    <s v=" "/>
    <n v="0"/>
    <s v=" "/>
    <n v="34"/>
    <n v="2"/>
    <n v="54700000"/>
    <n v="0"/>
    <n v="0"/>
    <n v="14222000"/>
    <n v="27350000"/>
    <n v="0"/>
    <n v="0"/>
    <n v="547000"/>
    <n v="0"/>
    <n v="1094000"/>
    <n v="6564000"/>
    <n v="3282000"/>
    <n v="1641000"/>
    <n v="0"/>
    <n v="0"/>
    <m/>
    <n v="0"/>
    <s v=" "/>
    <x v="0"/>
    <n v="100"/>
    <n v="0"/>
    <n v="0"/>
    <n v="26"/>
    <n v="50"/>
    <n v="0"/>
    <m/>
    <n v="1"/>
    <n v="0"/>
    <n v="2"/>
    <n v="12"/>
    <n v="6"/>
    <n v="3"/>
    <m/>
    <m/>
    <s v="nursing homes"/>
    <n v="0"/>
    <s v=" "/>
    <n v="26"/>
    <n v="0"/>
    <n v="23"/>
    <n v="0"/>
    <m/>
    <m/>
    <x v="3"/>
  </r>
  <r>
    <x v="3"/>
    <s v="Farm Fresh Rhode Island"/>
    <s v="RI"/>
    <n v="2860"/>
    <s v="New England"/>
    <x v="3"/>
    <s v="Nonprofit"/>
    <s v=" "/>
    <x v="2"/>
    <n v="2004"/>
    <n v="9"/>
    <x v="2"/>
    <s v="6 - 10 years"/>
    <x v="3"/>
    <n v="253773"/>
    <n v="1566311"/>
    <n v="263256.59999999998"/>
    <n v="1.0373704058351361"/>
    <n v="1566311.0000000002"/>
    <n v="1174733.25"/>
    <n v="0"/>
    <n v="156631.1"/>
    <n v="0"/>
    <n v="156631.1"/>
    <n v="78315.55"/>
    <n v="0"/>
    <n v="0"/>
    <n v="0"/>
    <n v="0"/>
    <m/>
    <n v="0"/>
    <n v="0"/>
    <m/>
    <n v="0"/>
    <m/>
    <n v="0"/>
    <s v=" "/>
    <n v="100"/>
    <n v="75"/>
    <n v="0"/>
    <n v="10"/>
    <n v="0"/>
    <n v="10"/>
    <n v="5"/>
    <n v="0"/>
    <n v="0"/>
    <n v="0"/>
    <n v="0"/>
    <m/>
    <n v="0"/>
    <n v="0"/>
    <s v=" "/>
    <n v="0"/>
    <s v=" "/>
    <n v="0"/>
    <s v=" "/>
    <n v="10"/>
    <n v="0"/>
    <n v="1566311"/>
    <n v="0"/>
    <n v="0"/>
    <n v="0"/>
    <n v="1566311"/>
    <n v="0"/>
    <n v="0"/>
    <n v="0"/>
    <n v="0"/>
    <n v="0"/>
    <n v="0"/>
    <n v="0"/>
    <n v="0"/>
    <n v="0"/>
    <n v="0"/>
    <m/>
    <n v="0"/>
    <s v=" "/>
    <x v="0"/>
    <n v="100"/>
    <n v="0"/>
    <n v="0"/>
    <n v="0"/>
    <n v="100"/>
    <n v="0"/>
    <m/>
    <n v="0"/>
    <n v="0"/>
    <n v="0"/>
    <n v="0"/>
    <n v="0"/>
    <m/>
    <m/>
    <n v="0"/>
    <s v=" "/>
    <n v="0"/>
    <s v=" "/>
    <n v="0"/>
    <n v="0"/>
    <n v="0"/>
    <n v="0"/>
    <m/>
    <m/>
    <x v="3"/>
  </r>
  <r>
    <x v="3"/>
    <s v="Intervale Food Hub"/>
    <s v="VT"/>
    <n v="5401"/>
    <s v="New England"/>
    <x v="3"/>
    <s v="Nonprofit"/>
    <s v=" "/>
    <x v="2"/>
    <n v="2008"/>
    <n v="5"/>
    <x v="1"/>
    <s v="3 - 5 years"/>
    <x v="3"/>
    <n v="506904"/>
    <n v="506904"/>
    <n v="506120"/>
    <n v="0.99845335605953001"/>
    <n v="506903.99999999994"/>
    <n v="370039.92"/>
    <n v="3041.424"/>
    <n v="22810.68"/>
    <n v="6082.848"/>
    <n v="25345.200000000001"/>
    <n v="21796.871999999999"/>
    <n v="506.904"/>
    <n v="13179.504000000001"/>
    <n v="506.904"/>
    <n v="43086.840000000004"/>
    <m/>
    <n v="506.904"/>
    <n v="0"/>
    <m/>
    <n v="0"/>
    <m/>
    <n v="0"/>
    <s v=" "/>
    <n v="99.999999999999972"/>
    <n v="73"/>
    <n v="0.6"/>
    <n v="4.5"/>
    <n v="1.2"/>
    <n v="5"/>
    <n v="4.3"/>
    <n v="0.1"/>
    <n v="2.6"/>
    <n v="0.1"/>
    <n v="8.5"/>
    <n v="0"/>
    <n v="0.1"/>
    <m/>
    <s v=" "/>
    <n v="0"/>
    <s v=" "/>
    <n v="0"/>
    <s v=" "/>
    <n v="5.7"/>
    <n v="11.4"/>
    <n v="506904"/>
    <n v="506904"/>
    <n v="0"/>
    <n v="0"/>
    <n v="0"/>
    <n v="0"/>
    <n v="0"/>
    <n v="0"/>
    <n v="0"/>
    <n v="0"/>
    <n v="0"/>
    <n v="0"/>
    <n v="0"/>
    <n v="0"/>
    <n v="0"/>
    <m/>
    <n v="0"/>
    <s v=" "/>
    <x v="0"/>
    <n v="100"/>
    <n v="100"/>
    <n v="0"/>
    <n v="0"/>
    <n v="0"/>
    <n v="0"/>
    <m/>
    <n v="0"/>
    <n v="0"/>
    <n v="0"/>
    <n v="0"/>
    <n v="0"/>
    <m/>
    <m/>
    <n v="0"/>
    <s v=" "/>
    <n v="0"/>
    <s v=" "/>
    <n v="0"/>
    <n v="0"/>
    <n v="0"/>
    <n v="0"/>
    <m/>
    <m/>
    <x v="3"/>
  </r>
  <r>
    <x v="3"/>
    <s v="Farm direct Coop"/>
    <s v="MA"/>
    <n v="1945"/>
    <s v="New England"/>
    <x v="3"/>
    <s v="Nonprofit"/>
    <s v="not-for- profit corporation organized under cooperative bylaws in MA"/>
    <x v="2"/>
    <n v="1993"/>
    <n v="20"/>
    <x v="3"/>
    <s v="11+ years"/>
    <x v="3"/>
    <n v="461000"/>
    <n v="460773"/>
    <n v="437381.68999999994"/>
    <n v="0.94876722342733177"/>
    <n v="460773.00000000006"/>
    <n v="405480.24"/>
    <n v="0"/>
    <n v="0"/>
    <n v="0"/>
    <n v="23038.65"/>
    <n v="0"/>
    <n v="0"/>
    <n v="23038.65"/>
    <n v="0"/>
    <n v="9215.4600000000009"/>
    <m/>
    <n v="0"/>
    <n v="0"/>
    <m/>
    <n v="0"/>
    <m/>
    <n v="0"/>
    <s v=" "/>
    <n v="100"/>
    <n v="88"/>
    <n v="0"/>
    <n v="0"/>
    <n v="0"/>
    <n v="5"/>
    <n v="0"/>
    <n v="0"/>
    <n v="5"/>
    <n v="0"/>
    <n v="2"/>
    <m/>
    <n v="0"/>
    <n v="0"/>
    <s v=" "/>
    <n v="0"/>
    <s v=" "/>
    <n v="0"/>
    <s v=" "/>
    <n v="0"/>
    <n v="7"/>
    <n v="460773"/>
    <n v="460773"/>
    <n v="0"/>
    <n v="0"/>
    <n v="0"/>
    <n v="0"/>
    <n v="0"/>
    <n v="0"/>
    <n v="0"/>
    <n v="0"/>
    <n v="0"/>
    <n v="0"/>
    <n v="0"/>
    <n v="0"/>
    <n v="0"/>
    <m/>
    <n v="0"/>
    <s v=" "/>
    <x v="0"/>
    <n v="100"/>
    <n v="100"/>
    <n v="0"/>
    <n v="0"/>
    <n v="0"/>
    <n v="0"/>
    <m/>
    <n v="0"/>
    <n v="0"/>
    <n v="0"/>
    <n v="0"/>
    <n v="0"/>
    <m/>
    <m/>
    <n v="0"/>
    <s v=" "/>
    <n v="0"/>
    <s v=" "/>
    <n v="0"/>
    <n v="0"/>
    <n v="0"/>
    <n v="0"/>
    <m/>
    <m/>
    <x v="3"/>
  </r>
  <r>
    <x v="3"/>
    <s v="World PEAS"/>
    <s v="MA"/>
    <n v="1850"/>
    <s v="New England"/>
    <x v="3"/>
    <s v="Nonprofit"/>
    <s v=" "/>
    <x v="2"/>
    <n v="2005"/>
    <n v="8"/>
    <x v="2"/>
    <s v="6 - 10 years"/>
    <x v="3"/>
    <n v="243621"/>
    <n v="243621"/>
    <n v="270501"/>
    <n v="1.1103353159210414"/>
    <n v="243621.00000000003"/>
    <n v="241184.79"/>
    <n v="0"/>
    <n v="0"/>
    <n v="0"/>
    <n v="0"/>
    <n v="0"/>
    <n v="0"/>
    <n v="0"/>
    <n v="1218.105"/>
    <n v="1218.105"/>
    <m/>
    <n v="0"/>
    <n v="0"/>
    <m/>
    <n v="0"/>
    <m/>
    <n v="0"/>
    <s v=" "/>
    <n v="100"/>
    <n v="99"/>
    <n v="0"/>
    <n v="0"/>
    <n v="0"/>
    <n v="0"/>
    <n v="0"/>
    <n v="0"/>
    <n v="0"/>
    <n v="0.5"/>
    <n v="0.5"/>
    <m/>
    <n v="0"/>
    <n v="0"/>
    <s v=" "/>
    <n v="0"/>
    <s v=" "/>
    <n v="0"/>
    <s v=" "/>
    <n v="0"/>
    <n v="1"/>
    <n v="243620.99999999997"/>
    <n v="235825.128"/>
    <n v="0"/>
    <n v="0"/>
    <n v="1461.7260000000001"/>
    <n v="0"/>
    <n v="0"/>
    <n v="0"/>
    <n v="0"/>
    <n v="2436.21"/>
    <n v="3410.6939999999995"/>
    <n v="0"/>
    <n v="0"/>
    <n v="0"/>
    <n v="0"/>
    <m/>
    <n v="487.24200000000002"/>
    <s v=" "/>
    <x v="0"/>
    <n v="100"/>
    <n v="96.8"/>
    <n v="0"/>
    <n v="0"/>
    <n v="0.6"/>
    <n v="0"/>
    <m/>
    <n v="0"/>
    <n v="0"/>
    <n v="1"/>
    <n v="1.4"/>
    <n v="0"/>
    <m/>
    <m/>
    <m/>
    <s v="Senior Farmers Market Nutrition Program"/>
    <n v="0.2"/>
    <s v="Donations"/>
    <n v="0"/>
    <n v="0"/>
    <n v="2.4"/>
    <n v="0.2"/>
    <m/>
    <m/>
    <x v="2"/>
  </r>
  <r>
    <x v="3"/>
    <s v="Joe's CSA"/>
    <s v="VT"/>
    <n v="5602"/>
    <s v="New England"/>
    <x v="3"/>
    <s v="S Corp"/>
    <s v=" "/>
    <x v="0"/>
    <n v="2010"/>
    <n v="3"/>
    <x v="1"/>
    <s v="3 - 5 years"/>
    <x v="3"/>
    <n v="175000"/>
    <n v="175000"/>
    <n v="140565"/>
    <n v="0.8032285714285714"/>
    <n v="175000"/>
    <n v="70000"/>
    <n v="0"/>
    <n v="17500"/>
    <n v="0"/>
    <n v="0"/>
    <n v="8750"/>
    <n v="0"/>
    <n v="17500"/>
    <n v="0"/>
    <n v="61249.999999999993"/>
    <m/>
    <n v="0"/>
    <n v="0"/>
    <m/>
    <n v="0"/>
    <m/>
    <n v="0"/>
    <s v=" "/>
    <n v="100"/>
    <n v="40"/>
    <n v="0"/>
    <n v="10"/>
    <n v="0"/>
    <n v="0"/>
    <n v="5"/>
    <n v="0"/>
    <n v="10"/>
    <n v="0"/>
    <n v="35"/>
    <m/>
    <n v="0"/>
    <n v="0"/>
    <s v=" "/>
    <n v="0"/>
    <s v=" "/>
    <n v="0"/>
    <s v=" "/>
    <n v="10"/>
    <n v="45"/>
    <n v="175000"/>
    <n v="175000"/>
    <n v="0"/>
    <n v="0"/>
    <n v="0"/>
    <n v="0"/>
    <n v="0"/>
    <n v="0"/>
    <n v="0"/>
    <n v="0"/>
    <n v="0"/>
    <n v="0"/>
    <n v="0"/>
    <n v="0"/>
    <n v="0"/>
    <m/>
    <n v="0"/>
    <s v=" "/>
    <x v="0"/>
    <n v="100"/>
    <n v="100"/>
    <n v="0"/>
    <n v="0"/>
    <n v="0"/>
    <n v="0"/>
    <m/>
    <n v="0"/>
    <n v="0"/>
    <n v="0"/>
    <n v="0"/>
    <n v="0"/>
    <m/>
    <m/>
    <n v="0"/>
    <s v=" "/>
    <n v="0"/>
    <s v=" "/>
    <n v="0"/>
    <n v="0"/>
    <n v="0"/>
    <n v="0"/>
    <m/>
    <m/>
    <x v="3"/>
  </r>
  <r>
    <x v="3"/>
    <s v="Mass local food"/>
    <s v="MA"/>
    <n v="1440"/>
    <s v="New England"/>
    <x v="3"/>
    <s v="Producer-Consumer Cooperative"/>
    <s v=" "/>
    <x v="1"/>
    <n v="2010"/>
    <n v="3"/>
    <x v="1"/>
    <s v="3 - 5 years"/>
    <x v="3"/>
    <n v="150119"/>
    <n v="135360"/>
    <n v="144771.37999999998"/>
    <n v="0.96437746054796514"/>
    <n v="132652.80000000002"/>
    <n v="35193.599999999999"/>
    <n v="0"/>
    <n v="67680"/>
    <n v="0"/>
    <n v="6768"/>
    <n v="6768"/>
    <n v="2707.2000000000003"/>
    <n v="6768"/>
    <n v="4060.7999999999997"/>
    <n v="2707.2000000000003"/>
    <n v="0"/>
    <n v="0"/>
    <n v="0"/>
    <m/>
    <n v="0"/>
    <m/>
    <n v="0"/>
    <s v=" "/>
    <n v="100"/>
    <n v="26"/>
    <n v="0"/>
    <n v="50"/>
    <n v="0"/>
    <n v="5"/>
    <n v="5"/>
    <n v="2"/>
    <n v="5"/>
    <n v="3"/>
    <n v="2"/>
    <n v="0"/>
    <n v="2"/>
    <n v="0"/>
    <s v=" "/>
    <n v="0"/>
    <s v=" "/>
    <n v="0"/>
    <s v=" "/>
    <n v="50"/>
    <n v="14"/>
    <n v="135360"/>
    <n v="0"/>
    <n v="0"/>
    <n v="135360"/>
    <n v="0"/>
    <n v="0"/>
    <n v="0"/>
    <n v="0"/>
    <n v="0"/>
    <n v="0"/>
    <n v="0"/>
    <n v="0"/>
    <n v="0"/>
    <n v="0"/>
    <n v="0"/>
    <m/>
    <n v="0"/>
    <s v=" "/>
    <x v="0"/>
    <n v="100"/>
    <n v="0"/>
    <n v="0"/>
    <n v="100"/>
    <n v="0"/>
    <n v="0"/>
    <m/>
    <n v="0"/>
    <n v="0"/>
    <n v="0"/>
    <n v="0"/>
    <n v="0"/>
    <m/>
    <m/>
    <n v="0"/>
    <s v=" "/>
    <n v="0"/>
    <s v=" "/>
    <n v="100"/>
    <n v="0"/>
    <n v="0"/>
    <n v="0"/>
    <m/>
    <m/>
    <x v="3"/>
  </r>
  <r>
    <x v="3"/>
    <s v="Food Works: Farm-to-Table"/>
    <s v="VT"/>
    <n v="5602"/>
    <s v="New England"/>
    <x v="3"/>
    <s v="Nonprofit"/>
    <s v=" "/>
    <x v="2"/>
    <n v="2003"/>
    <n v="10"/>
    <x v="2"/>
    <s v="6 - 10 years"/>
    <x v="3"/>
    <n v="246764"/>
    <n v="102803"/>
    <n v="291311"/>
    <n v="1.1805247118704512"/>
    <n v="102803"/>
    <n v="82242.400000000009"/>
    <n v="3084.0899999999997"/>
    <n v="8224.24"/>
    <n v="0"/>
    <n v="2056.06"/>
    <n v="2056.06"/>
    <n v="3084.0899999999997"/>
    <n v="0"/>
    <n v="0"/>
    <n v="2056.06"/>
    <m/>
    <n v="0"/>
    <n v="0"/>
    <m/>
    <n v="0"/>
    <m/>
    <n v="0"/>
    <s v=" "/>
    <n v="100"/>
    <n v="80"/>
    <n v="3"/>
    <n v="8"/>
    <n v="0"/>
    <n v="2"/>
    <n v="2"/>
    <n v="3"/>
    <n v="0"/>
    <n v="0"/>
    <n v="2"/>
    <m/>
    <n v="0"/>
    <n v="0"/>
    <s v=" "/>
    <n v="0"/>
    <s v=" "/>
    <n v="0"/>
    <s v=" "/>
    <n v="8"/>
    <n v="5"/>
    <n v="102803"/>
    <n v="0"/>
    <n v="0"/>
    <n v="26728.780000000002"/>
    <n v="20560.600000000002"/>
    <n v="0"/>
    <n v="0"/>
    <n v="0"/>
    <n v="3084.0899999999997"/>
    <n v="39065.14"/>
    <n v="8224.24"/>
    <n v="5140.1500000000005"/>
    <n v="0"/>
    <n v="0"/>
    <n v="0"/>
    <m/>
    <n v="0"/>
    <s v=" "/>
    <x v="0"/>
    <n v="100"/>
    <n v="0"/>
    <n v="0"/>
    <n v="26"/>
    <n v="20"/>
    <n v="0"/>
    <m/>
    <n v="0"/>
    <n v="3"/>
    <n v="38"/>
    <n v="8"/>
    <n v="5"/>
    <m/>
    <m/>
    <n v="0"/>
    <s v=" "/>
    <n v="0"/>
    <s v=" "/>
    <n v="26"/>
    <n v="0"/>
    <n v="54"/>
    <n v="0"/>
    <m/>
    <m/>
    <x v="0"/>
  </r>
  <r>
    <x v="3"/>
    <s v="Rutland Area Farm and Food Link"/>
    <s v="VT"/>
    <n v="5701"/>
    <s v="New England"/>
    <x v="3"/>
    <s v="Nonprofit"/>
    <s v=" "/>
    <x v="2"/>
    <n v="2006"/>
    <n v="7"/>
    <x v="2"/>
    <s v="6 - 10 years"/>
    <x v="3"/>
    <n v="1500"/>
    <n v="40000"/>
    <n v="1400"/>
    <n v="0.93333333333333335"/>
    <n v="40000"/>
    <n v="28000"/>
    <n v="0"/>
    <n v="10000"/>
    <n v="0"/>
    <n v="0"/>
    <n v="800"/>
    <n v="0"/>
    <n v="800"/>
    <n v="0"/>
    <n v="400"/>
    <m/>
    <n v="0"/>
    <n v="0"/>
    <m/>
    <n v="0"/>
    <m/>
    <n v="0"/>
    <s v=" "/>
    <n v="100"/>
    <n v="70"/>
    <n v="0"/>
    <n v="25"/>
    <n v="0"/>
    <n v="0"/>
    <n v="2"/>
    <n v="0"/>
    <n v="2"/>
    <n v="0"/>
    <n v="1"/>
    <m/>
    <n v="0"/>
    <n v="0"/>
    <s v=" "/>
    <n v="0"/>
    <s v=" "/>
    <n v="0"/>
    <s v=" "/>
    <n v="25"/>
    <n v="3"/>
    <n v="40000"/>
    <n v="0"/>
    <n v="0"/>
    <n v="10000"/>
    <n v="0"/>
    <n v="0"/>
    <n v="0"/>
    <n v="0"/>
    <n v="0"/>
    <n v="0"/>
    <n v="0"/>
    <n v="0"/>
    <n v="0"/>
    <n v="0"/>
    <n v="30000"/>
    <m/>
    <n v="0"/>
    <s v=" "/>
    <x v="0"/>
    <n v="100"/>
    <n v="0"/>
    <n v="0"/>
    <n v="25"/>
    <n v="0"/>
    <n v="0"/>
    <m/>
    <n v="0"/>
    <n v="0"/>
    <n v="0"/>
    <n v="0"/>
    <n v="0"/>
    <m/>
    <m/>
    <n v="75"/>
    <s v="worksites"/>
    <n v="0"/>
    <s v=" "/>
    <n v="25"/>
    <n v="0"/>
    <n v="0"/>
    <n v="75"/>
    <m/>
    <m/>
    <x v="2"/>
  </r>
  <r>
    <x v="3"/>
    <s v="Mad River Food Hub L3C"/>
    <s v="VT"/>
    <n v="5673"/>
    <s v="New England"/>
    <x v="3"/>
    <s v="L3C"/>
    <s v=" "/>
    <x v="0"/>
    <n v="2011"/>
    <n v="2"/>
    <x v="5"/>
    <s v="0 - 2 years"/>
    <x v="3"/>
    <n v="146674"/>
    <n v="3206"/>
    <n v="146318"/>
    <n v="0.99757284863029572"/>
    <n v="3206"/>
    <n v="0"/>
    <n v="0"/>
    <n v="0"/>
    <n v="0"/>
    <n v="0"/>
    <n v="0"/>
    <n v="0"/>
    <n v="0"/>
    <n v="0"/>
    <n v="0"/>
    <n v="0"/>
    <n v="3206"/>
    <n v="0"/>
    <s v="Packaging (Micaela Moved to non-food)"/>
    <n v="0"/>
    <s v=" "/>
    <n v="0"/>
    <s v=" "/>
    <n v="100"/>
    <n v="0"/>
    <n v="0"/>
    <n v="0"/>
    <n v="0"/>
    <n v="0"/>
    <n v="0"/>
    <n v="0"/>
    <n v="0"/>
    <n v="0"/>
    <n v="0"/>
    <n v="0"/>
    <n v="100"/>
    <n v="0"/>
    <m/>
    <n v="0"/>
    <m/>
    <n v="0"/>
    <m/>
    <n v="0"/>
    <n v="100"/>
    <n v="3206"/>
    <n v="0"/>
    <n v="0"/>
    <n v="0"/>
    <n v="0"/>
    <n v="0"/>
    <n v="0"/>
    <n v="3206"/>
    <n v="0"/>
    <n v="0"/>
    <n v="0"/>
    <n v="0"/>
    <n v="0"/>
    <n v="0"/>
    <n v="0"/>
    <m/>
    <n v="0"/>
    <s v=" "/>
    <x v="0"/>
    <n v="100"/>
    <n v="0"/>
    <n v="0"/>
    <n v="0"/>
    <n v="0"/>
    <n v="0"/>
    <m/>
    <n v="100"/>
    <n v="0"/>
    <n v="0"/>
    <n v="0"/>
    <n v="0"/>
    <m/>
    <m/>
    <n v="0"/>
    <s v=" "/>
    <n v="0"/>
    <s v=" "/>
    <n v="0"/>
    <n v="0"/>
    <n v="0"/>
    <n v="0"/>
    <m/>
    <m/>
    <x v="3"/>
  </r>
  <r>
    <x v="3"/>
    <s v="Santa Monica Farmers Market"/>
    <s v="CA"/>
    <n v="90405"/>
    <s v="Pacific"/>
    <x v="1"/>
    <s v="Publicly-owned"/>
    <s v="Municipality"/>
    <x v="1"/>
    <n v="1981"/>
    <n v="32"/>
    <x v="4"/>
    <s v="11+ years"/>
    <x v="3"/>
    <n v="845000"/>
    <n v="13000000"/>
    <n v="353700"/>
    <n v="0.41857988165680471"/>
    <n v="13000000"/>
    <n v="9506363"/>
    <n v="0"/>
    <n v="632586"/>
    <n v="0"/>
    <n v="632586"/>
    <n v="0"/>
    <n v="0"/>
    <n v="0"/>
    <n v="0"/>
    <n v="1573210"/>
    <n v="0"/>
    <n v="655255"/>
    <n v="0"/>
    <s v=" "/>
    <n v="0"/>
    <s v=" "/>
    <n v="0"/>
    <s v=" "/>
    <n v="100.00000000000001"/>
    <n v="73.12586923076924"/>
    <n v="0"/>
    <n v="4.8660461538461544"/>
    <n v="0"/>
    <n v="4.8660461538461544"/>
    <n v="0"/>
    <n v="0"/>
    <n v="0"/>
    <n v="0"/>
    <n v="12.101615384615384"/>
    <n v="0"/>
    <n v="5.0404230769230773"/>
    <n v="0"/>
    <m/>
    <n v="0"/>
    <m/>
    <n v="0"/>
    <m/>
    <n v="4.8660461538461544"/>
    <n v="17.142038461538462"/>
    <n v="13000000"/>
    <n v="11924000"/>
    <n v="0"/>
    <n v="0"/>
    <n v="520000"/>
    <n v="520000"/>
    <n v="0"/>
    <n v="0"/>
    <n v="0"/>
    <n v="36000"/>
    <n v="0"/>
    <n v="0"/>
    <n v="0"/>
    <n v="0"/>
    <n v="0"/>
    <s v=" "/>
    <n v="0"/>
    <s v=" "/>
    <x v="0"/>
    <n v="100"/>
    <n v="91.723076923076917"/>
    <n v="0"/>
    <n v="0"/>
    <n v="4"/>
    <n v="4"/>
    <n v="0"/>
    <n v="0"/>
    <n v="0"/>
    <n v="0.27692307692307688"/>
    <n v="0"/>
    <n v="0"/>
    <n v="0"/>
    <n v="0"/>
    <n v="0"/>
    <m/>
    <n v="0"/>
    <s v=" "/>
    <n v="0"/>
    <n v="4"/>
    <n v="0.27692307692307688"/>
    <n v="0"/>
    <m/>
    <m/>
    <x v="3"/>
  </r>
  <r>
    <x v="3"/>
    <s v="ABUNDANCIA"/>
    <s v="WA"/>
    <n v="98072"/>
    <s v="Pacific"/>
    <x v="1"/>
    <s v="Nonprofit"/>
    <s v=" "/>
    <x v="2"/>
    <n v="2011"/>
    <n v="2"/>
    <x v="5"/>
    <s v="0 - 2 years"/>
    <x v="3"/>
    <n v="1500"/>
    <n v="45"/>
    <n v="1459.95"/>
    <n v="0.97330000000000005"/>
    <n v="45"/>
    <n v="45"/>
    <n v="0"/>
    <n v="0"/>
    <n v="0"/>
    <n v="0"/>
    <n v="0"/>
    <n v="0"/>
    <n v="0"/>
    <n v="0"/>
    <n v="0"/>
    <m/>
    <n v="0"/>
    <n v="0"/>
    <s v=" "/>
    <n v="0"/>
    <s v=" "/>
    <n v="0"/>
    <s v=" "/>
    <n v="100"/>
    <n v="100"/>
    <n v="0"/>
    <n v="0"/>
    <n v="0"/>
    <n v="0"/>
    <n v="0"/>
    <n v="0"/>
    <n v="0"/>
    <n v="0"/>
    <n v="0"/>
    <n v="0"/>
    <n v="0"/>
    <n v="0"/>
    <m/>
    <n v="0"/>
    <m/>
    <n v="0"/>
    <m/>
    <n v="0"/>
    <n v="0"/>
    <n v="45"/>
    <n v="0"/>
    <n v="0"/>
    <n v="0"/>
    <n v="0"/>
    <n v="0"/>
    <n v="0"/>
    <n v="0"/>
    <n v="0"/>
    <n v="0"/>
    <n v="0"/>
    <n v="0"/>
    <n v="0"/>
    <n v="0"/>
    <n v="45"/>
    <n v="0"/>
    <n v="0"/>
    <s v=" "/>
    <x v="0"/>
    <n v="100"/>
    <n v="0"/>
    <n v="0"/>
    <n v="0"/>
    <n v="0"/>
    <n v="0"/>
    <n v="0"/>
    <n v="0"/>
    <n v="0"/>
    <n v="0"/>
    <n v="0"/>
    <n v="0"/>
    <n v="0"/>
    <n v="0"/>
    <n v="100"/>
    <m/>
    <n v="0"/>
    <s v=" "/>
    <n v="0"/>
    <n v="0"/>
    <n v="0"/>
    <n v="100"/>
    <m/>
    <m/>
    <x v="2"/>
  </r>
  <r>
    <x v="3"/>
    <s v="Country Natural Beef"/>
    <s v="OR"/>
    <n v="97720"/>
    <s v="Pacific"/>
    <x v="1"/>
    <s v="Producer Cooperative"/>
    <s v=" "/>
    <x v="1"/>
    <n v="1986"/>
    <n v="27"/>
    <x v="4"/>
    <s v="11+ years"/>
    <x v="3"/>
    <n v="75000000"/>
    <n v="75000000"/>
    <n v="74935000"/>
    <n v="0.99913333333333332"/>
    <n v="75000000"/>
    <n v="0"/>
    <n v="0"/>
    <n v="75000000"/>
    <n v="0"/>
    <n v="0"/>
    <n v="0"/>
    <n v="0"/>
    <n v="0"/>
    <n v="0"/>
    <n v="0"/>
    <n v="0"/>
    <n v="0"/>
    <n v="0"/>
    <s v=" "/>
    <n v="0"/>
    <s v=" "/>
    <n v="0"/>
    <s v=" "/>
    <n v="100"/>
    <n v="0"/>
    <n v="0"/>
    <n v="100"/>
    <n v="0"/>
    <n v="0"/>
    <n v="0"/>
    <n v="0"/>
    <n v="0"/>
    <n v="0"/>
    <n v="0"/>
    <n v="0"/>
    <n v="0"/>
    <n v="0"/>
    <m/>
    <n v="0"/>
    <m/>
    <n v="0"/>
    <m/>
    <n v="100"/>
    <n v="0"/>
    <n v="75000000"/>
    <n v="0"/>
    <n v="51000000"/>
    <n v="9000000"/>
    <n v="11250000"/>
    <n v="2250000"/>
    <n v="0"/>
    <n v="0"/>
    <n v="0"/>
    <n v="0"/>
    <n v="750000"/>
    <n v="750000"/>
    <n v="0"/>
    <n v="0"/>
    <n v="0"/>
    <m/>
    <n v="0"/>
    <s v=" "/>
    <x v="0"/>
    <n v="100"/>
    <n v="0"/>
    <n v="68"/>
    <n v="12"/>
    <n v="15"/>
    <n v="3"/>
    <m/>
    <n v="0"/>
    <n v="0"/>
    <n v="0"/>
    <n v="1"/>
    <n v="1"/>
    <m/>
    <m/>
    <n v="0"/>
    <s v=" "/>
    <n v="0"/>
    <s v=" "/>
    <n v="80"/>
    <n v="3"/>
    <n v="2"/>
    <n v="0"/>
    <m/>
    <m/>
    <x v="3"/>
  </r>
  <r>
    <x v="3"/>
    <s v="Alba Organics"/>
    <s v="CA"/>
    <n v="95076"/>
    <s v="Pacific"/>
    <x v="1"/>
    <s v="Nonprofit"/>
    <s v=" "/>
    <x v="2"/>
    <n v="2001"/>
    <n v="12"/>
    <x v="0"/>
    <s v="11+ years"/>
    <x v="3"/>
    <n v="4500000"/>
    <n v="4500000"/>
    <n v="4373080.0299999993"/>
    <n v="0.97179556222222208"/>
    <n v="4500000"/>
    <n v="4500000"/>
    <n v="0"/>
    <n v="0"/>
    <n v="0"/>
    <n v="0"/>
    <n v="0"/>
    <n v="0"/>
    <n v="0"/>
    <n v="0"/>
    <n v="0"/>
    <m/>
    <n v="0"/>
    <n v="0"/>
    <m/>
    <n v="0"/>
    <m/>
    <n v="0"/>
    <s v=" "/>
    <n v="100"/>
    <n v="100"/>
    <n v="0"/>
    <n v="0"/>
    <n v="0"/>
    <n v="0"/>
    <n v="0"/>
    <n v="0"/>
    <n v="0"/>
    <n v="0"/>
    <n v="0"/>
    <m/>
    <n v="0"/>
    <n v="0"/>
    <s v=" "/>
    <n v="0"/>
    <s v=" "/>
    <n v="0"/>
    <s v=" "/>
    <n v="0"/>
    <n v="0"/>
    <n v="4500000"/>
    <n v="0"/>
    <n v="450000"/>
    <n v="1125000"/>
    <n v="0"/>
    <n v="2250000"/>
    <n v="0"/>
    <n v="225000"/>
    <n v="0"/>
    <n v="225000"/>
    <n v="225000"/>
    <n v="0"/>
    <n v="0"/>
    <n v="0"/>
    <n v="0"/>
    <m/>
    <n v="0"/>
    <s v=" "/>
    <x v="0"/>
    <n v="100"/>
    <n v="0"/>
    <n v="10"/>
    <n v="25"/>
    <n v="0"/>
    <n v="50"/>
    <m/>
    <n v="5"/>
    <m/>
    <n v="5"/>
    <n v="5"/>
    <n v="0"/>
    <m/>
    <m/>
    <n v="0"/>
    <s v=" "/>
    <n v="0"/>
    <s v=" "/>
    <n v="35"/>
    <n v="50"/>
    <n v="10"/>
    <n v="0"/>
    <m/>
    <m/>
    <x v="2"/>
  </r>
  <r>
    <x v="3"/>
    <s v="Eat Oregon First"/>
    <s v="OR"/>
    <s v=" "/>
    <s v="Pacific"/>
    <x v="1"/>
    <s v="S Corp"/>
    <s v=" "/>
    <x v="0"/>
    <n v="2009"/>
    <n v="4"/>
    <x v="1"/>
    <s v="3 - 5 years"/>
    <x v="3"/>
    <n v="1000000"/>
    <n v="1000000"/>
    <n v="706000"/>
    <n v="0.70599999999999996"/>
    <n v="1000000"/>
    <n v="0"/>
    <n v="0"/>
    <n v="600000"/>
    <n v="100000"/>
    <n v="0"/>
    <n v="200000"/>
    <n v="0"/>
    <n v="0"/>
    <n v="0"/>
    <n v="100000"/>
    <m/>
    <n v="0"/>
    <n v="0"/>
    <m/>
    <n v="0"/>
    <m/>
    <n v="0"/>
    <s v=" "/>
    <n v="100"/>
    <n v="0"/>
    <n v="0"/>
    <n v="60"/>
    <n v="10"/>
    <n v="0"/>
    <n v="20"/>
    <n v="0"/>
    <n v="0"/>
    <n v="0"/>
    <n v="10"/>
    <m/>
    <n v="0"/>
    <m/>
    <s v="honey (micaela moved to other processed)"/>
    <n v="0"/>
    <s v=" "/>
    <n v="0"/>
    <s v=" "/>
    <n v="70"/>
    <n v="10"/>
    <n v="1000000"/>
    <n v="0"/>
    <n v="0"/>
    <n v="150000"/>
    <n v="850000"/>
    <n v="0"/>
    <n v="0"/>
    <n v="0"/>
    <n v="0"/>
    <n v="0"/>
    <n v="0"/>
    <n v="0"/>
    <n v="0"/>
    <n v="0"/>
    <n v="0"/>
    <m/>
    <n v="0"/>
    <s v=" "/>
    <x v="0"/>
    <n v="100"/>
    <n v="0"/>
    <n v="0"/>
    <n v="15"/>
    <n v="85"/>
    <n v="0"/>
    <m/>
    <n v="0"/>
    <n v="0"/>
    <n v="0"/>
    <n v="0"/>
    <n v="0"/>
    <m/>
    <m/>
    <n v="0"/>
    <s v=" "/>
    <n v="0"/>
    <s v=" "/>
    <n v="15"/>
    <n v="0"/>
    <n v="0"/>
    <n v="0"/>
    <m/>
    <m/>
    <x v="3"/>
  </r>
  <r>
    <x v="3"/>
    <s v="ACME Farms + Kitchen"/>
    <s v="WA"/>
    <n v="98225"/>
    <s v="Pacific"/>
    <x v="1"/>
    <s v="LLC"/>
    <s v=" "/>
    <x v="0"/>
    <n v="2011"/>
    <n v="2"/>
    <x v="5"/>
    <s v="0 - 2 years"/>
    <x v="3"/>
    <n v="650000"/>
    <n v="635000"/>
    <m/>
    <m/>
    <n v="635000"/>
    <n v="158750"/>
    <n v="31750"/>
    <n v="127000"/>
    <n v="63500"/>
    <n v="76200"/>
    <n v="0"/>
    <n v="25400"/>
    <n v="76200"/>
    <n v="6350"/>
    <n v="63500"/>
    <m/>
    <n v="6350"/>
    <n v="0"/>
    <m/>
    <n v="0"/>
    <m/>
    <n v="0"/>
    <s v=" "/>
    <n v="100"/>
    <n v="25"/>
    <n v="5"/>
    <n v="20"/>
    <n v="10"/>
    <n v="12"/>
    <n v="0"/>
    <n v="4"/>
    <n v="12"/>
    <n v="1"/>
    <n v="10"/>
    <m/>
    <n v="1"/>
    <m/>
    <s v="fresh pasta (micaela moved to other processed)"/>
    <n v="0"/>
    <s v=" "/>
    <n v="0"/>
    <s v=" "/>
    <n v="30"/>
    <n v="28"/>
    <n v="635000"/>
    <n v="603250"/>
    <n v="0"/>
    <n v="0"/>
    <n v="31750"/>
    <n v="0"/>
    <n v="0"/>
    <n v="0"/>
    <n v="0"/>
    <n v="0"/>
    <n v="0"/>
    <n v="0"/>
    <n v="0"/>
    <n v="0"/>
    <n v="0"/>
    <m/>
    <n v="0"/>
    <s v=" "/>
    <x v="0"/>
    <n v="100"/>
    <n v="95"/>
    <n v="0"/>
    <n v="0"/>
    <n v="5"/>
    <n v="0"/>
    <m/>
    <n v="0"/>
    <n v="0"/>
    <n v="0"/>
    <n v="0"/>
    <n v="0"/>
    <m/>
    <m/>
    <n v="0"/>
    <s v=" "/>
    <n v="0"/>
    <s v=" "/>
    <n v="0"/>
    <n v="0"/>
    <n v="0"/>
    <n v="0"/>
    <m/>
    <m/>
    <x v="3"/>
  </r>
  <r>
    <x v="3"/>
    <s v="Sonoma Organics"/>
    <s v="CA"/>
    <n v="95472"/>
    <s v="Pacific"/>
    <x v="1"/>
    <s v="S Corp"/>
    <s v=" "/>
    <x v="0"/>
    <n v="1996"/>
    <n v="17"/>
    <x v="3"/>
    <s v="11+ years"/>
    <x v="3"/>
    <n v="600000"/>
    <n v="600000"/>
    <n v="576100"/>
    <n v="0.96016666666666661"/>
    <n v="600000"/>
    <n v="414000"/>
    <n v="0"/>
    <n v="0"/>
    <n v="0"/>
    <n v="143000"/>
    <n v="0"/>
    <n v="3000"/>
    <n v="0"/>
    <n v="0"/>
    <n v="30000"/>
    <n v="0"/>
    <n v="0"/>
    <n v="10000"/>
    <s v="Delivery charge"/>
    <n v="0"/>
    <s v=" "/>
    <n v="0"/>
    <s v=" "/>
    <n v="100.00000000000001"/>
    <n v="69"/>
    <n v="0"/>
    <n v="0"/>
    <n v="0"/>
    <n v="23.833333333333336"/>
    <n v="0"/>
    <n v="0.5"/>
    <n v="0"/>
    <n v="0"/>
    <n v="5"/>
    <n v="0"/>
    <n v="0"/>
    <n v="1.6666666666666667"/>
    <m/>
    <n v="0"/>
    <m/>
    <n v="0"/>
    <m/>
    <n v="0"/>
    <n v="7.166666666666667"/>
    <n v="600000"/>
    <n v="0"/>
    <n v="30000"/>
    <n v="30000"/>
    <n v="510000"/>
    <n v="30000"/>
    <n v="0"/>
    <n v="0"/>
    <n v="0"/>
    <n v="0"/>
    <n v="0"/>
    <n v="0"/>
    <n v="0"/>
    <n v="0"/>
    <n v="0"/>
    <m/>
    <n v="0"/>
    <s v=" "/>
    <x v="0"/>
    <n v="100"/>
    <n v="0"/>
    <n v="5"/>
    <n v="5"/>
    <n v="85"/>
    <n v="5"/>
    <m/>
    <n v="0"/>
    <n v="0"/>
    <n v="0"/>
    <n v="0"/>
    <n v="0"/>
    <m/>
    <m/>
    <n v="0"/>
    <s v=" "/>
    <n v="0"/>
    <s v=" "/>
    <n v="10"/>
    <n v="5"/>
    <n v="0"/>
    <n v="0"/>
    <m/>
    <m/>
    <x v="3"/>
  </r>
  <r>
    <x v="3"/>
    <s v="Capay Valley Farm Shop"/>
    <s v="CA"/>
    <n v="95606"/>
    <s v="Pacific"/>
    <x v="1"/>
    <s v="S Corp"/>
    <s v=" "/>
    <x v="0"/>
    <n v="2007"/>
    <n v="6"/>
    <x v="2"/>
    <s v="6 - 10 years"/>
    <x v="3"/>
    <n v="459730"/>
    <n v="454469"/>
    <n v="506547"/>
    <n v="1.1018358601788005"/>
    <n v="454469"/>
    <n v="390843.33999999997"/>
    <n v="0"/>
    <n v="18178.760000000002"/>
    <n v="0"/>
    <n v="0"/>
    <n v="27268.14"/>
    <n v="4544.6900000000005"/>
    <n v="0"/>
    <n v="0"/>
    <n v="13634.07"/>
    <m/>
    <n v="0"/>
    <n v="0"/>
    <m/>
    <n v="0"/>
    <m/>
    <n v="0"/>
    <s v=" "/>
    <n v="100"/>
    <n v="86"/>
    <n v="0"/>
    <n v="4"/>
    <n v="0"/>
    <n v="0"/>
    <n v="6"/>
    <n v="1"/>
    <n v="0"/>
    <n v="0"/>
    <n v="3"/>
    <m/>
    <n v="0"/>
    <n v="0"/>
    <s v=" "/>
    <n v="0"/>
    <s v=" "/>
    <n v="0"/>
    <s v=" "/>
    <n v="4"/>
    <n v="4"/>
    <n v="454469.00000000006"/>
    <n v="286315.47000000003"/>
    <n v="0"/>
    <n v="0"/>
    <n v="163608.84"/>
    <n v="0"/>
    <n v="0"/>
    <n v="0"/>
    <n v="0"/>
    <n v="0"/>
    <n v="0"/>
    <n v="4544.6900000000005"/>
    <n v="0"/>
    <n v="0"/>
    <n v="0"/>
    <m/>
    <n v="0"/>
    <s v=" "/>
    <x v="0"/>
    <n v="100"/>
    <n v="63"/>
    <n v="0"/>
    <n v="0"/>
    <n v="36"/>
    <n v="0"/>
    <m/>
    <n v="0"/>
    <n v="0"/>
    <n v="0"/>
    <n v="0"/>
    <n v="1"/>
    <m/>
    <m/>
    <n v="0"/>
    <s v=" "/>
    <n v="0"/>
    <s v=" "/>
    <n v="0"/>
    <n v="0"/>
    <n v="1"/>
    <n v="0"/>
    <m/>
    <m/>
    <x v="3"/>
  </r>
  <r>
    <x v="3"/>
    <s v="The NW Regional Food Hub"/>
    <s v="WA"/>
    <n v="99352"/>
    <s v="Pacific"/>
    <x v="1"/>
    <s v="Producer-Consumer Cooperative"/>
    <s v=" "/>
    <x v="1"/>
    <n v="2009"/>
    <n v="4"/>
    <x v="1"/>
    <s v="3 - 5 years"/>
    <x v="3"/>
    <n v="275739"/>
    <n v="261339"/>
    <n v="275705.74"/>
    <n v="0.99987937868781707"/>
    <n v="256112.22"/>
    <n v="33974.07"/>
    <n v="18293.730000000003"/>
    <n v="33974.07"/>
    <n v="0"/>
    <n v="36587.460000000006"/>
    <n v="33974.07"/>
    <n v="36587.460000000006"/>
    <n v="15680.34"/>
    <n v="2613.39"/>
    <n v="36587.460000000006"/>
    <n v="0"/>
    <n v="7840.17"/>
    <n v="0"/>
    <m/>
    <n v="0"/>
    <m/>
    <n v="0"/>
    <s v=" "/>
    <n v="100"/>
    <n v="13"/>
    <n v="7"/>
    <n v="13"/>
    <n v="0"/>
    <n v="14"/>
    <n v="13"/>
    <n v="14"/>
    <n v="6"/>
    <n v="1"/>
    <n v="14"/>
    <n v="2"/>
    <n v="3"/>
    <m/>
    <s v="Prepared dinners (prepared by vendors in our kitchen using local products) (micaela moved to other processed)"/>
    <n v="0"/>
    <s v=" "/>
    <n v="0"/>
    <s v=" "/>
    <n v="13"/>
    <n v="40"/>
    <n v="261339"/>
    <n v="232591.71"/>
    <n v="0"/>
    <n v="0"/>
    <n v="28747.29"/>
    <n v="0"/>
    <n v="0"/>
    <n v="0"/>
    <n v="0"/>
    <n v="0"/>
    <n v="0"/>
    <n v="0"/>
    <n v="0"/>
    <n v="0"/>
    <n v="0"/>
    <m/>
    <n v="0"/>
    <s v=" "/>
    <x v="0"/>
    <n v="100"/>
    <n v="89"/>
    <n v="0"/>
    <n v="0"/>
    <n v="11"/>
    <n v="0"/>
    <m/>
    <n v="0"/>
    <n v="0"/>
    <n v="0"/>
    <n v="0"/>
    <n v="0"/>
    <m/>
    <m/>
    <n v="0"/>
    <s v=" "/>
    <n v="0"/>
    <s v=" "/>
    <n v="0"/>
    <n v="0"/>
    <n v="0"/>
    <n v="0"/>
    <m/>
    <m/>
    <x v="3"/>
  </r>
  <r>
    <x v="3"/>
    <s v="The Oregon City Farmers Market"/>
    <s v="OR"/>
    <n v="97045"/>
    <s v="Pacific"/>
    <x v="1"/>
    <s v="Nonprofit"/>
    <s v=" "/>
    <x v="2"/>
    <n v="2005"/>
    <n v="8"/>
    <x v="2"/>
    <s v="6 - 10 years"/>
    <x v="3"/>
    <n v="100000"/>
    <n v="100000"/>
    <n v="58750"/>
    <n v="0.58750000000000002"/>
    <n v="100000"/>
    <n v="60000"/>
    <n v="5000"/>
    <n v="10000"/>
    <n v="5000"/>
    <n v="2000"/>
    <n v="2000"/>
    <n v="0"/>
    <n v="4000"/>
    <n v="0"/>
    <n v="2000"/>
    <n v="1000"/>
    <n v="7000.0000000000009"/>
    <n v="0"/>
    <m/>
    <n v="2000"/>
    <m/>
    <n v="0"/>
    <s v=" "/>
    <n v="100"/>
    <n v="60"/>
    <n v="5"/>
    <n v="10"/>
    <n v="5"/>
    <n v="2"/>
    <n v="2"/>
    <n v="0"/>
    <n v="4"/>
    <n v="0"/>
    <n v="2"/>
    <n v="1"/>
    <n v="7"/>
    <m/>
    <s v=" "/>
    <n v="2"/>
    <s v="missing"/>
    <m/>
    <s v=" "/>
    <n v="15"/>
    <n v="16"/>
    <n v="100000"/>
    <n v="100000"/>
    <n v="0"/>
    <n v="0"/>
    <n v="0"/>
    <n v="0"/>
    <n v="0"/>
    <n v="0"/>
    <n v="0"/>
    <n v="0"/>
    <n v="0"/>
    <n v="0"/>
    <n v="0"/>
    <n v="0"/>
    <n v="0"/>
    <m/>
    <n v="0"/>
    <s v=" "/>
    <x v="0"/>
    <n v="100"/>
    <n v="100"/>
    <n v="0"/>
    <n v="0"/>
    <n v="0"/>
    <n v="0"/>
    <m/>
    <n v="0"/>
    <n v="0"/>
    <n v="0"/>
    <n v="0"/>
    <n v="0"/>
    <m/>
    <m/>
    <n v="0"/>
    <s v=" "/>
    <n v="0"/>
    <s v=" "/>
    <n v="0"/>
    <n v="0"/>
    <n v="0"/>
    <n v="0"/>
    <m/>
    <m/>
    <x v="2"/>
  </r>
  <r>
    <x v="3"/>
    <s v="Hometown HArvest"/>
    <s v="MD"/>
    <n v="21703"/>
    <s v="South Atlantic"/>
    <x v="2"/>
    <s v="LLC"/>
    <s v=" "/>
    <x v="0"/>
    <n v="2009"/>
    <n v="4"/>
    <x v="1"/>
    <s v="3 - 5 years"/>
    <x v="3"/>
    <n v="1800000"/>
    <n v="1800000"/>
    <n v="1388178"/>
    <n v="0.77120999999999995"/>
    <n v="1800000"/>
    <n v="1800000"/>
    <n v="0"/>
    <n v="0"/>
    <n v="0"/>
    <n v="0"/>
    <n v="0"/>
    <n v="0"/>
    <n v="0"/>
    <n v="0"/>
    <n v="0"/>
    <n v="0"/>
    <n v="0"/>
    <n v="0"/>
    <s v=" "/>
    <n v="0"/>
    <s v=" "/>
    <n v="0"/>
    <s v=" "/>
    <n v="100"/>
    <n v="100"/>
    <n v="0"/>
    <n v="0"/>
    <n v="0"/>
    <n v="0"/>
    <n v="0"/>
    <n v="0"/>
    <n v="0"/>
    <n v="0"/>
    <n v="0"/>
    <n v="0"/>
    <n v="0"/>
    <n v="0"/>
    <m/>
    <n v="0"/>
    <m/>
    <n v="0"/>
    <m/>
    <n v="0"/>
    <n v="0"/>
    <n v="1800000"/>
    <n v="1800000"/>
    <n v="0"/>
    <n v="0"/>
    <n v="0"/>
    <n v="0"/>
    <n v="0"/>
    <n v="0"/>
    <n v="0"/>
    <n v="0"/>
    <n v="0"/>
    <n v="0"/>
    <n v="0"/>
    <n v="0"/>
    <n v="0"/>
    <s v="home delivery (moved to direct)"/>
    <n v="0"/>
    <s v=" "/>
    <x v="0"/>
    <n v="100"/>
    <n v="100"/>
    <n v="0"/>
    <n v="0"/>
    <n v="0"/>
    <n v="0"/>
    <n v="0"/>
    <n v="0"/>
    <n v="0"/>
    <n v="0"/>
    <n v="0"/>
    <n v="0"/>
    <n v="0"/>
    <n v="0"/>
    <n v="0"/>
    <m/>
    <n v="0"/>
    <s v=" "/>
    <n v="0"/>
    <n v="0"/>
    <n v="0"/>
    <n v="0"/>
    <m/>
    <m/>
    <x v="3"/>
  </r>
  <r>
    <x v="3"/>
    <s v="The Produce Box"/>
    <s v="NC"/>
    <n v="27604"/>
    <s v="South Atlantic"/>
    <x v="2"/>
    <s v="LLC"/>
    <s v=" "/>
    <x v="0"/>
    <n v="2008"/>
    <n v="5"/>
    <x v="1"/>
    <s v="3 - 5 years"/>
    <x v="3"/>
    <n v="3300000"/>
    <n v="3300000"/>
    <m/>
    <m/>
    <n v="3300000"/>
    <n v="2805000"/>
    <n v="330000"/>
    <n v="0"/>
    <n v="0"/>
    <n v="0"/>
    <n v="0"/>
    <n v="0"/>
    <n v="165000"/>
    <n v="0"/>
    <n v="0"/>
    <m/>
    <n v="0"/>
    <n v="0"/>
    <m/>
    <n v="0"/>
    <m/>
    <n v="0"/>
    <s v=" "/>
    <n v="100"/>
    <n v="85"/>
    <n v="10"/>
    <n v="0"/>
    <n v="0"/>
    <n v="0"/>
    <n v="0"/>
    <n v="0"/>
    <n v="5"/>
    <n v="0"/>
    <n v="0"/>
    <m/>
    <n v="0"/>
    <n v="0"/>
    <s v=" "/>
    <n v="0"/>
    <s v=" "/>
    <n v="0"/>
    <s v=" "/>
    <n v="0"/>
    <n v="5"/>
    <n v="3300000"/>
    <n v="3300000"/>
    <n v="0"/>
    <n v="0"/>
    <n v="0"/>
    <n v="0"/>
    <n v="0"/>
    <n v="0"/>
    <n v="0"/>
    <n v="0"/>
    <n v="0"/>
    <n v="0"/>
    <n v="0"/>
    <n v="0"/>
    <n v="0"/>
    <m/>
    <n v="0"/>
    <s v=" "/>
    <x v="0"/>
    <n v="100"/>
    <n v="100"/>
    <n v="0"/>
    <n v="0"/>
    <n v="0"/>
    <n v="0"/>
    <m/>
    <n v="0"/>
    <n v="0"/>
    <n v="0"/>
    <n v="0"/>
    <n v="0"/>
    <m/>
    <m/>
    <n v="0"/>
    <s v=" "/>
    <n v="0"/>
    <s v=" "/>
    <n v="0"/>
    <n v="0"/>
    <n v="0"/>
    <n v="0"/>
    <m/>
    <m/>
    <x v="3"/>
  </r>
  <r>
    <x v="3"/>
    <s v="Appalachian Harvest"/>
    <s v="VA"/>
    <n v="24244"/>
    <s v="South Atlantic"/>
    <x v="2"/>
    <s v="Nonprofit"/>
    <s v=" "/>
    <x v="2"/>
    <n v="2000"/>
    <n v="13"/>
    <x v="0"/>
    <s v="11+ years"/>
    <x v="3"/>
    <n v="1468736"/>
    <n v="1120185"/>
    <n v="1521936"/>
    <n v="1.0362216218571616"/>
    <n v="952467"/>
    <n v="929535"/>
    <n v="0"/>
    <n v="3150"/>
    <n v="0"/>
    <n v="0"/>
    <n v="19542"/>
    <n v="0"/>
    <n v="0"/>
    <n v="0"/>
    <n v="0"/>
    <n v="0"/>
    <n v="240"/>
    <n v="0"/>
    <s v="wood chips (micaela moved to non-food)"/>
    <n v="0"/>
    <s v="trucking/hauling (micaela deleted)"/>
    <n v="0"/>
    <s v=" "/>
    <n v="100"/>
    <n v="97.592357530497125"/>
    <n v="0"/>
    <n v="0.33072011943720886"/>
    <n v="0"/>
    <n v="0"/>
    <n v="2.0517246266799791"/>
    <n v="0"/>
    <n v="0"/>
    <n v="0"/>
    <n v="0"/>
    <n v="0"/>
    <n v="2.5197723385692105E-2"/>
    <n v="0"/>
    <m/>
    <n v="0"/>
    <m/>
    <n v="0"/>
    <m/>
    <n v="0.33072011943720886"/>
    <n v="2.5197723385692105E-2"/>
    <n v="1120185"/>
    <n v="5600.9250000000002"/>
    <n v="694514.7"/>
    <n v="5600.9250000000002"/>
    <n v="0"/>
    <n v="358459.2"/>
    <n v="0"/>
    <n v="0"/>
    <n v="0"/>
    <n v="0"/>
    <n v="0"/>
    <n v="0"/>
    <n v="0"/>
    <n v="0"/>
    <n v="56009.25"/>
    <m/>
    <n v="0"/>
    <s v=" "/>
    <x v="0"/>
    <n v="100"/>
    <n v="0.5"/>
    <n v="62"/>
    <n v="0.5"/>
    <n v="0"/>
    <n v="32"/>
    <m/>
    <n v="0"/>
    <n v="0"/>
    <n v="0"/>
    <n v="0"/>
    <n v="0"/>
    <m/>
    <m/>
    <n v="5"/>
    <s v="food bank"/>
    <n v="0"/>
    <s v=" "/>
    <n v="62.5"/>
    <n v="32"/>
    <n v="0"/>
    <n v="5"/>
    <m/>
    <m/>
    <x v="0"/>
  </r>
  <r>
    <x v="3"/>
    <s v="Fresh Link"/>
    <s v="VA"/>
    <n v="22948"/>
    <s v="South Atlantic"/>
    <x v="2"/>
    <s v="LLC"/>
    <s v=" "/>
    <x v="0"/>
    <n v="2009"/>
    <n v="4"/>
    <x v="1"/>
    <s v="3 - 5 years"/>
    <x v="3"/>
    <n v="500000"/>
    <n v="500000"/>
    <n v="479500"/>
    <n v="0.95899999999999996"/>
    <n v="500000"/>
    <n v="500000"/>
    <n v="0"/>
    <n v="0"/>
    <n v="0"/>
    <n v="0"/>
    <n v="0"/>
    <n v="0"/>
    <n v="0"/>
    <n v="0"/>
    <n v="0"/>
    <n v="0"/>
    <n v="0"/>
    <n v="0"/>
    <s v=" "/>
    <n v="0"/>
    <s v=" "/>
    <n v="0"/>
    <s v=" "/>
    <n v="100"/>
    <n v="100"/>
    <n v="0"/>
    <n v="0"/>
    <n v="0"/>
    <n v="0"/>
    <n v="0"/>
    <n v="0"/>
    <n v="0"/>
    <n v="0"/>
    <n v="0"/>
    <n v="0"/>
    <n v="0"/>
    <n v="0"/>
    <m/>
    <n v="0"/>
    <m/>
    <n v="0"/>
    <m/>
    <n v="0"/>
    <n v="0"/>
    <n v="500000"/>
    <n v="0"/>
    <n v="0"/>
    <n v="0"/>
    <n v="500000"/>
    <n v="0"/>
    <n v="0"/>
    <n v="0"/>
    <n v="0"/>
    <n v="0"/>
    <n v="0"/>
    <n v="0"/>
    <n v="0"/>
    <n v="0"/>
    <n v="0"/>
    <m/>
    <n v="0"/>
    <s v=" "/>
    <x v="0"/>
    <n v="100"/>
    <n v="0"/>
    <n v="0"/>
    <n v="0"/>
    <n v="100"/>
    <n v="0"/>
    <m/>
    <n v="0"/>
    <n v="0"/>
    <n v="0"/>
    <n v="0"/>
    <n v="0"/>
    <m/>
    <m/>
    <n v="0"/>
    <s v=" "/>
    <n v="0"/>
    <s v=" "/>
    <n v="0"/>
    <n v="0"/>
    <n v="0"/>
    <n v="0"/>
    <m/>
    <m/>
    <x v="3"/>
  </r>
  <r>
    <x v="3"/>
    <s v="Blue Ridge Produce"/>
    <s v="VA"/>
    <n v="22718"/>
    <s v="South Atlantic"/>
    <x v="2"/>
    <s v="LLC"/>
    <s v=" "/>
    <x v="0"/>
    <n v="2011"/>
    <n v="2"/>
    <x v="5"/>
    <s v="0 - 2 years"/>
    <x v="3"/>
    <n v="450000"/>
    <n v="450000"/>
    <n v="621000"/>
    <n v="1.38"/>
    <n v="450000"/>
    <n v="450000"/>
    <n v="0"/>
    <n v="0"/>
    <n v="0"/>
    <n v="0"/>
    <n v="0"/>
    <n v="0"/>
    <n v="0"/>
    <n v="0"/>
    <n v="0"/>
    <m/>
    <n v="0"/>
    <n v="0"/>
    <m/>
    <n v="0"/>
    <m/>
    <n v="0"/>
    <s v=" "/>
    <n v="100"/>
    <n v="100"/>
    <n v="0"/>
    <n v="0"/>
    <n v="0"/>
    <n v="0"/>
    <n v="0"/>
    <n v="0"/>
    <n v="0"/>
    <n v="0"/>
    <n v="0"/>
    <m/>
    <n v="0"/>
    <n v="0"/>
    <s v=" "/>
    <n v="0"/>
    <s v=" "/>
    <n v="0"/>
    <s v=" "/>
    <n v="0"/>
    <n v="0"/>
    <n v="450000"/>
    <n v="0"/>
    <n v="135000"/>
    <n v="58500"/>
    <n v="90000"/>
    <n v="135000"/>
    <n v="0"/>
    <n v="0"/>
    <n v="0"/>
    <n v="0"/>
    <n v="0"/>
    <n v="31500.000000000004"/>
    <n v="0"/>
    <n v="0"/>
    <n v="0"/>
    <m/>
    <n v="0"/>
    <s v=" "/>
    <x v="0"/>
    <n v="100"/>
    <n v="0"/>
    <n v="30"/>
    <n v="13"/>
    <n v="20"/>
    <n v="30"/>
    <m/>
    <n v="0"/>
    <n v="0"/>
    <n v="0"/>
    <n v="0"/>
    <n v="7"/>
    <m/>
    <m/>
    <m/>
    <s v="Food Service Companies (micaela moved to restaurant)"/>
    <n v="0"/>
    <s v=" "/>
    <n v="43"/>
    <n v="30"/>
    <n v="7"/>
    <n v="0"/>
    <m/>
    <m/>
    <x v="3"/>
  </r>
  <r>
    <x v="3"/>
    <s v="GrowFood Carolina"/>
    <s v="SC"/>
    <n v="29403"/>
    <s v="South Atlantic"/>
    <x v="2"/>
    <s v="Nonprofit"/>
    <s v=" "/>
    <x v="2"/>
    <n v="2011"/>
    <n v="2"/>
    <x v="5"/>
    <s v="0 - 2 years"/>
    <x v="3"/>
    <n v="634000"/>
    <n v="270000"/>
    <n v="531150"/>
    <n v="0.83777602523659311"/>
    <n v="270000"/>
    <n v="262710"/>
    <n v="0"/>
    <n v="0"/>
    <n v="0"/>
    <n v="0"/>
    <n v="0"/>
    <n v="7290.0000000000009"/>
    <n v="0"/>
    <n v="0"/>
    <n v="0"/>
    <m/>
    <n v="0"/>
    <n v="0"/>
    <m/>
    <n v="0"/>
    <m/>
    <n v="0"/>
    <s v=" "/>
    <n v="100"/>
    <n v="97.3"/>
    <n v="0"/>
    <n v="0"/>
    <n v="0"/>
    <n v="0"/>
    <n v="0"/>
    <n v="2.7"/>
    <n v="0"/>
    <n v="0"/>
    <n v="0"/>
    <m/>
    <n v="0"/>
    <n v="0"/>
    <s v=" "/>
    <n v="0"/>
    <s v=" "/>
    <n v="0"/>
    <s v=" "/>
    <n v="0"/>
    <n v="2.7"/>
    <n v="270000"/>
    <n v="0"/>
    <n v="121500"/>
    <n v="13500"/>
    <n v="135000"/>
    <n v="0"/>
    <n v="0"/>
    <n v="0"/>
    <n v="0"/>
    <n v="0"/>
    <n v="0"/>
    <n v="0"/>
    <n v="0"/>
    <n v="0"/>
    <n v="0"/>
    <m/>
    <n v="0"/>
    <s v=" "/>
    <x v="0"/>
    <n v="100"/>
    <n v="0"/>
    <n v="45"/>
    <n v="5"/>
    <n v="50"/>
    <n v="0"/>
    <m/>
    <n v="0"/>
    <n v="0"/>
    <n v="0"/>
    <n v="0"/>
    <n v="0"/>
    <m/>
    <m/>
    <n v="0"/>
    <s v=" "/>
    <n v="0"/>
    <s v=" "/>
    <n v="50"/>
    <n v="0"/>
    <n v="0"/>
    <n v="0"/>
    <m/>
    <m/>
    <x v="0"/>
  </r>
  <r>
    <x v="3"/>
    <s v="Sun Coast Food Alliance"/>
    <s v="FL"/>
    <n v="34205"/>
    <s v="South Atlantic"/>
    <x v="2"/>
    <s v="LLC"/>
    <s v=" "/>
    <x v="0"/>
    <n v="2008"/>
    <n v="5"/>
    <x v="1"/>
    <s v="3 - 5 years"/>
    <x v="3"/>
    <n v="200000"/>
    <n v="200000"/>
    <n v="224000"/>
    <n v="1.1200000000000001"/>
    <n v="200000"/>
    <n v="180000"/>
    <n v="0"/>
    <n v="20000"/>
    <n v="0"/>
    <n v="0"/>
    <n v="0"/>
    <n v="0"/>
    <n v="0"/>
    <n v="0"/>
    <n v="0"/>
    <m/>
    <n v="0"/>
    <n v="0"/>
    <m/>
    <n v="0"/>
    <m/>
    <n v="0"/>
    <s v=" "/>
    <n v="100"/>
    <n v="90"/>
    <n v="0"/>
    <n v="10"/>
    <n v="0"/>
    <n v="0"/>
    <n v="0"/>
    <n v="0"/>
    <n v="0"/>
    <n v="0"/>
    <n v="0"/>
    <m/>
    <n v="0"/>
    <n v="0"/>
    <s v=" "/>
    <n v="0"/>
    <s v=" "/>
    <n v="0"/>
    <s v=" "/>
    <n v="10"/>
    <n v="0"/>
    <n v="200000"/>
    <n v="0"/>
    <n v="0"/>
    <n v="10000"/>
    <n v="170000"/>
    <n v="0"/>
    <n v="0"/>
    <n v="0"/>
    <n v="0"/>
    <n v="0"/>
    <n v="0"/>
    <n v="0"/>
    <n v="20000"/>
    <n v="0"/>
    <n v="0"/>
    <m/>
    <n v="0"/>
    <s v=" "/>
    <x v="0"/>
    <n v="100"/>
    <n v="0"/>
    <n v="0"/>
    <n v="5"/>
    <n v="85"/>
    <n v="0"/>
    <m/>
    <n v="0"/>
    <n v="0"/>
    <n v="0"/>
    <n v="0"/>
    <n v="0"/>
    <n v="10"/>
    <m/>
    <m/>
    <s v="Retirement Communities"/>
    <n v="0"/>
    <s v=" "/>
    <n v="5"/>
    <n v="0"/>
    <n v="10"/>
    <n v="0"/>
    <m/>
    <m/>
    <x v="3"/>
  </r>
  <r>
    <x v="3"/>
    <s v="Off The Vine Market, Inc."/>
    <s v="VA"/>
    <s v=" "/>
    <s v="South Atlantic"/>
    <x v="2"/>
    <s v="S Corp"/>
    <s v=" "/>
    <x v="0"/>
    <n v="2009"/>
    <n v="4"/>
    <x v="1"/>
    <s v="3 - 5 years"/>
    <x v="3"/>
    <m/>
    <n v="150000"/>
    <n v="90"/>
    <m/>
    <n v="150000"/>
    <n v="52500"/>
    <n v="0"/>
    <n v="52500"/>
    <n v="7500"/>
    <n v="22500"/>
    <n v="0"/>
    <n v="15000"/>
    <n v="0"/>
    <n v="0"/>
    <n v="0"/>
    <m/>
    <n v="0"/>
    <n v="0"/>
    <m/>
    <n v="0"/>
    <m/>
    <n v="0"/>
    <s v=" "/>
    <n v="100"/>
    <n v="35"/>
    <n v="0"/>
    <n v="35"/>
    <n v="5"/>
    <n v="15"/>
    <n v="0"/>
    <n v="10"/>
    <n v="0"/>
    <n v="0"/>
    <n v="0"/>
    <m/>
    <n v="0"/>
    <n v="0"/>
    <s v=" "/>
    <n v="0"/>
    <s v=" "/>
    <n v="0"/>
    <s v=" "/>
    <n v="40"/>
    <n v="10"/>
    <n v="150000"/>
    <n v="112500"/>
    <n v="0"/>
    <n v="0"/>
    <n v="0"/>
    <n v="22500"/>
    <n v="0"/>
    <n v="0"/>
    <n v="0"/>
    <n v="0"/>
    <n v="15000"/>
    <n v="0"/>
    <n v="0"/>
    <n v="0"/>
    <n v="0"/>
    <m/>
    <n v="0"/>
    <s v=" "/>
    <x v="0"/>
    <n v="100"/>
    <n v="75"/>
    <n v="0"/>
    <n v="0"/>
    <m/>
    <n v="15"/>
    <m/>
    <n v="0"/>
    <n v="0"/>
    <n v="0"/>
    <n v="10"/>
    <n v="0"/>
    <m/>
    <m/>
    <n v="0"/>
    <s v=" "/>
    <n v="0"/>
    <s v=" "/>
    <n v="0"/>
    <n v="15"/>
    <n v="10"/>
    <n v="0"/>
    <m/>
    <m/>
    <x v="3"/>
  </r>
  <r>
    <x v="3"/>
    <s v="Monroe Farm Market Cooperative"/>
    <s v="WV"/>
    <n v="24983"/>
    <s v="South Atlantic"/>
    <x v="2"/>
    <s v="Producer Cooperative"/>
    <s v=" "/>
    <x v="1"/>
    <n v="2012"/>
    <n v="1"/>
    <x v="5"/>
    <s v="0 - 2 years"/>
    <x v="3"/>
    <n v="169523"/>
    <n v="142037"/>
    <n v="149753"/>
    <n v="0.88337865658347248"/>
    <n v="142036.99999999997"/>
    <n v="42611.1"/>
    <n v="0"/>
    <n v="63916.65"/>
    <n v="5681.4800000000005"/>
    <n v="0"/>
    <n v="17044.439999999999"/>
    <n v="0"/>
    <n v="8522.2199999999993"/>
    <n v="0"/>
    <n v="0"/>
    <m/>
    <n v="4261.1099999999997"/>
    <n v="0"/>
    <m/>
    <n v="0"/>
    <m/>
    <n v="0"/>
    <s v=" "/>
    <n v="100"/>
    <n v="30"/>
    <n v="0"/>
    <n v="45"/>
    <n v="4"/>
    <n v="0"/>
    <n v="12"/>
    <n v="0"/>
    <n v="6"/>
    <n v="0"/>
    <n v="0"/>
    <m/>
    <n v="3"/>
    <n v="0"/>
    <s v=" "/>
    <n v="0"/>
    <s v=" "/>
    <n v="0"/>
    <s v=" "/>
    <n v="49"/>
    <n v="9"/>
    <n v="142037.00000000003"/>
    <n v="0"/>
    <n v="0"/>
    <n v="113629.6"/>
    <n v="22725.920000000002"/>
    <n v="0"/>
    <n v="0"/>
    <n v="0"/>
    <n v="0"/>
    <n v="5681.4800000000005"/>
    <n v="0"/>
    <n v="0"/>
    <n v="0"/>
    <n v="0"/>
    <n v="0"/>
    <m/>
    <n v="0"/>
    <s v=" "/>
    <x v="0"/>
    <n v="100"/>
    <n v="0"/>
    <n v="0"/>
    <n v="80"/>
    <n v="16"/>
    <n v="0"/>
    <m/>
    <n v="0"/>
    <n v="0"/>
    <n v="4"/>
    <n v="0"/>
    <n v="0"/>
    <m/>
    <m/>
    <n v="0"/>
    <s v=" "/>
    <n v="0"/>
    <s v=" "/>
    <n v="80"/>
    <n v="0"/>
    <n v="4"/>
    <n v="0"/>
    <m/>
    <m/>
    <x v="2"/>
  </r>
  <r>
    <x v="3"/>
    <s v="Coastal Farms"/>
    <s v="VA"/>
    <n v="23487"/>
    <s v="South Atlantic"/>
    <x v="2"/>
    <s v="LLC"/>
    <s v=" "/>
    <x v="0"/>
    <n v="2010"/>
    <n v="3"/>
    <x v="1"/>
    <s v="3 - 5 years"/>
    <x v="3"/>
    <n v="145470"/>
    <n v="127545"/>
    <n v="128635"/>
    <n v="0.88427167113494187"/>
    <n v="127544.99999999999"/>
    <n v="57395.25"/>
    <n v="0"/>
    <n v="28059.9"/>
    <n v="5101.8"/>
    <n v="2550.9"/>
    <n v="5101.8"/>
    <n v="1275.45"/>
    <n v="2550.9"/>
    <n v="1275.45"/>
    <n v="22958.1"/>
    <m/>
    <n v="1275.45"/>
    <n v="0"/>
    <m/>
    <n v="0"/>
    <m/>
    <n v="0"/>
    <s v=" "/>
    <n v="100"/>
    <n v="45"/>
    <n v="0"/>
    <n v="22"/>
    <n v="4"/>
    <n v="2"/>
    <n v="4"/>
    <n v="1"/>
    <n v="2"/>
    <n v="1"/>
    <n v="18"/>
    <m/>
    <n v="1"/>
    <m/>
    <s v="prepared foods (micaela moved to other processed)"/>
    <n v="0"/>
    <s v=" "/>
    <n v="0"/>
    <s v=" "/>
    <n v="26"/>
    <n v="23"/>
    <n v="127545"/>
    <n v="0"/>
    <n v="0"/>
    <n v="127545"/>
    <n v="0"/>
    <n v="0"/>
    <n v="0"/>
    <n v="0"/>
    <n v="0"/>
    <n v="0"/>
    <n v="0"/>
    <n v="0"/>
    <n v="0"/>
    <n v="0"/>
    <n v="0"/>
    <m/>
    <n v="0"/>
    <s v=" "/>
    <x v="0"/>
    <n v="100"/>
    <n v="0"/>
    <n v="0"/>
    <n v="100"/>
    <n v="0"/>
    <n v="0"/>
    <m/>
    <n v="0"/>
    <n v="0"/>
    <n v="0"/>
    <n v="0"/>
    <n v="0"/>
    <m/>
    <m/>
    <n v="0"/>
    <s v=" "/>
    <n v="0"/>
    <s v=" "/>
    <n v="100"/>
    <n v="0"/>
    <n v="0"/>
    <n v="0"/>
    <m/>
    <m/>
    <x v="3"/>
  </r>
  <r>
    <x v="3"/>
    <s v="Valley Homegrown Foods"/>
    <s v="VA"/>
    <n v="24450"/>
    <s v="South Atlantic"/>
    <x v="2"/>
    <s v="Nonprofit"/>
    <s v="the organization was originally founded as a 501c3 it is currently terminating that model and the farmers the 501c3 have worked with are creating an LLC or s-corp."/>
    <x v="2"/>
    <m/>
    <m/>
    <x v="6"/>
    <m/>
    <x v="3"/>
    <n v="120000"/>
    <n v="102600"/>
    <n v="120040"/>
    <n v="1.0003333333333333"/>
    <n v="102600"/>
    <n v="95418"/>
    <n v="1026"/>
    <n v="2052"/>
    <n v="0"/>
    <n v="0"/>
    <n v="4104"/>
    <n v="0"/>
    <n v="0"/>
    <n v="0"/>
    <n v="0"/>
    <m/>
    <n v="0"/>
    <n v="0"/>
    <m/>
    <n v="0"/>
    <m/>
    <n v="0"/>
    <s v=" "/>
    <n v="100"/>
    <n v="93"/>
    <n v="1"/>
    <n v="2"/>
    <n v="0"/>
    <n v="0"/>
    <n v="4"/>
    <n v="0"/>
    <n v="0"/>
    <n v="0"/>
    <n v="0"/>
    <m/>
    <n v="0"/>
    <n v="0"/>
    <s v=" "/>
    <n v="0"/>
    <s v=" "/>
    <n v="0"/>
    <s v=" "/>
    <n v="2"/>
    <n v="0"/>
    <n v="102600"/>
    <n v="0"/>
    <n v="0"/>
    <n v="10260"/>
    <n v="5130"/>
    <n v="60534"/>
    <n v="0"/>
    <n v="1026"/>
    <n v="0"/>
    <n v="5130"/>
    <n v="5130"/>
    <n v="3078"/>
    <n v="8208"/>
    <n v="0"/>
    <n v="0"/>
    <m/>
    <n v="4104"/>
    <s v=" "/>
    <x v="0"/>
    <n v="100"/>
    <n v="0"/>
    <n v="0"/>
    <n v="10"/>
    <n v="5"/>
    <n v="59"/>
    <m/>
    <n v="1"/>
    <n v="0"/>
    <n v="5"/>
    <n v="5"/>
    <n v="3"/>
    <n v="8"/>
    <m/>
    <m/>
    <s v="adult care facilities"/>
    <n v="4"/>
    <s v="summer camps"/>
    <n v="10"/>
    <n v="59"/>
    <n v="21"/>
    <n v="4"/>
    <m/>
    <m/>
    <x v="3"/>
  </r>
  <r>
    <x v="3"/>
    <s v="Feast Down East southeastern North Carolina Food Systems Program"/>
    <s v="NC"/>
    <n v="28425"/>
    <s v="South Atlantic"/>
    <x v="2"/>
    <s v="Nonprofit"/>
    <s v=" "/>
    <x v="2"/>
    <n v="2006"/>
    <n v="7"/>
    <x v="2"/>
    <s v="6 - 10 years"/>
    <x v="3"/>
    <n v="80000"/>
    <n v="80000"/>
    <n v="80000"/>
    <n v="1"/>
    <n v="80000"/>
    <n v="71200"/>
    <n v="4000"/>
    <n v="2400"/>
    <n v="0"/>
    <n v="0"/>
    <n v="1600"/>
    <n v="0"/>
    <n v="0"/>
    <n v="0"/>
    <n v="800"/>
    <n v="0"/>
    <n v="0"/>
    <n v="0"/>
    <m/>
    <n v="0"/>
    <m/>
    <n v="0"/>
    <s v=" "/>
    <n v="100"/>
    <n v="89"/>
    <n v="5"/>
    <n v="3"/>
    <n v="0"/>
    <n v="0"/>
    <n v="2"/>
    <n v="0"/>
    <n v="0"/>
    <n v="0"/>
    <n v="1"/>
    <n v="0"/>
    <n v="0"/>
    <n v="0"/>
    <s v=" "/>
    <n v="0"/>
    <s v=" "/>
    <n v="0"/>
    <s v=" "/>
    <n v="3"/>
    <n v="1"/>
    <n v="80000"/>
    <n v="3200"/>
    <n v="0"/>
    <n v="40000"/>
    <n v="20000"/>
    <n v="0"/>
    <n v="0"/>
    <n v="0"/>
    <n v="0"/>
    <n v="2400"/>
    <n v="12000"/>
    <n v="2400"/>
    <n v="0"/>
    <n v="0"/>
    <n v="0"/>
    <m/>
    <n v="0"/>
    <s v=" "/>
    <x v="0"/>
    <n v="100"/>
    <n v="4"/>
    <n v="0"/>
    <n v="50"/>
    <n v="25"/>
    <n v="0"/>
    <m/>
    <n v="0"/>
    <n v="0"/>
    <n v="3"/>
    <n v="15"/>
    <n v="3"/>
    <m/>
    <m/>
    <n v="0"/>
    <s v=" "/>
    <n v="0"/>
    <s v=" "/>
    <n v="50"/>
    <n v="0"/>
    <n v="21"/>
    <n v="0"/>
    <m/>
    <m/>
    <x v="2"/>
  </r>
  <r>
    <x v="3"/>
    <s v="Farmer Foodshare"/>
    <s v="NC"/>
    <n v="27515"/>
    <s v="South Atlantic"/>
    <x v="2"/>
    <s v="Nonprofit"/>
    <s v=" "/>
    <x v="2"/>
    <n v="2011"/>
    <n v="2"/>
    <x v="5"/>
    <s v="0 - 2 years"/>
    <x v="3"/>
    <n v="80000"/>
    <n v="18600"/>
    <n v="58080"/>
    <n v="0.72599999999999998"/>
    <n v="18600"/>
    <n v="17670"/>
    <n v="0"/>
    <n v="0"/>
    <n v="0"/>
    <n v="0"/>
    <n v="186"/>
    <n v="0"/>
    <n v="0"/>
    <n v="0"/>
    <n v="744"/>
    <m/>
    <n v="0"/>
    <n v="0"/>
    <m/>
    <n v="0"/>
    <m/>
    <n v="0"/>
    <s v=" "/>
    <n v="100"/>
    <n v="95"/>
    <n v="0"/>
    <n v="0"/>
    <n v="0"/>
    <n v="0"/>
    <n v="1"/>
    <n v="0"/>
    <n v="0"/>
    <n v="0"/>
    <n v="4"/>
    <n v="0"/>
    <n v="0"/>
    <n v="0"/>
    <s v=" "/>
    <n v="0"/>
    <s v=" "/>
    <n v="0"/>
    <s v=" "/>
    <n v="0"/>
    <n v="4"/>
    <n v="18600"/>
    <n v="0"/>
    <n v="0"/>
    <n v="930"/>
    <n v="0"/>
    <n v="0"/>
    <n v="0"/>
    <n v="0"/>
    <n v="930"/>
    <n v="0"/>
    <n v="0"/>
    <n v="0"/>
    <n v="0"/>
    <n v="0"/>
    <n v="3720"/>
    <m/>
    <n v="13020"/>
    <s v=" "/>
    <x v="0"/>
    <n v="100"/>
    <n v="0"/>
    <n v="0"/>
    <n v="5"/>
    <n v="0"/>
    <n v="0"/>
    <m/>
    <n v="0"/>
    <n v="5"/>
    <n v="0"/>
    <n v="0"/>
    <n v="0"/>
    <m/>
    <m/>
    <n v="20"/>
    <s v="Camps/Churches"/>
    <n v="70"/>
    <s v="Food Pantries"/>
    <n v="5"/>
    <n v="0"/>
    <n v="5"/>
    <n v="90"/>
    <m/>
    <m/>
    <x v="0"/>
  </r>
  <r>
    <x v="3"/>
    <s v="North Carolina State Farmers Market"/>
    <s v="NC"/>
    <n v="27603"/>
    <s v="South Atlantic"/>
    <x v="2"/>
    <s v="Publicly-owned"/>
    <s v=" "/>
    <x v="1"/>
    <n v="1957"/>
    <n v="56"/>
    <x v="4"/>
    <s v="11+ years"/>
    <x v="3"/>
    <n v="1400000"/>
    <n v="5000"/>
    <n v="775150"/>
    <n v="0.55367857142857146"/>
    <n v="5000"/>
    <n v="4000"/>
    <n v="200"/>
    <n v="250"/>
    <n v="100"/>
    <n v="100"/>
    <n v="100"/>
    <n v="0"/>
    <n v="250"/>
    <n v="0"/>
    <n v="0"/>
    <n v="0"/>
    <n v="0"/>
    <n v="0"/>
    <m/>
    <n v="0"/>
    <m/>
    <n v="0"/>
    <s v=" "/>
    <n v="100"/>
    <n v="80"/>
    <n v="4"/>
    <n v="5"/>
    <n v="2"/>
    <n v="2"/>
    <n v="2"/>
    <n v="0"/>
    <n v="5"/>
    <n v="0"/>
    <n v="0"/>
    <n v="0"/>
    <n v="0"/>
    <n v="0"/>
    <s v=" "/>
    <n v="0"/>
    <s v=" "/>
    <n v="0"/>
    <s v=" "/>
    <n v="7"/>
    <n v="5"/>
    <n v="5000"/>
    <n v="3500"/>
    <n v="1000"/>
    <n v="500"/>
    <n v="0"/>
    <n v="0"/>
    <n v="0"/>
    <n v="0"/>
    <n v="0"/>
    <n v="0"/>
    <n v="0"/>
    <n v="0"/>
    <n v="0"/>
    <n v="0"/>
    <n v="0"/>
    <m/>
    <n v="0"/>
    <s v=" "/>
    <x v="0"/>
    <n v="100"/>
    <n v="70"/>
    <n v="20"/>
    <n v="10"/>
    <n v="0"/>
    <n v="0"/>
    <m/>
    <n v="0"/>
    <n v="0"/>
    <n v="0"/>
    <n v="0"/>
    <n v="0"/>
    <m/>
    <m/>
    <n v="0"/>
    <s v=" "/>
    <n v="0"/>
    <s v=" "/>
    <n v="30"/>
    <n v="0"/>
    <n v="0"/>
    <n v="0"/>
    <m/>
    <m/>
    <x v="3"/>
  </r>
  <r>
    <x v="3"/>
    <s v="Co-op Partners Warehouse"/>
    <s v="MN"/>
    <n v="55114"/>
    <s v="West North Central"/>
    <x v="0"/>
    <s v="Consumer Cooperative"/>
    <s v=" "/>
    <x v="1"/>
    <n v="1999"/>
    <n v="14"/>
    <x v="0"/>
    <s v="11+ years"/>
    <x v="3"/>
    <n v="19617478"/>
    <n v="20000000"/>
    <m/>
    <m/>
    <n v="20000000"/>
    <n v="14000000"/>
    <n v="0"/>
    <n v="400000"/>
    <n v="0"/>
    <n v="3600000"/>
    <n v="400000"/>
    <n v="1000000"/>
    <n v="200000"/>
    <n v="0"/>
    <n v="400000"/>
    <m/>
    <n v="0"/>
    <n v="0"/>
    <m/>
    <n v="0"/>
    <m/>
    <n v="0"/>
    <s v=" "/>
    <n v="100"/>
    <n v="70"/>
    <n v="0"/>
    <n v="2"/>
    <n v="0"/>
    <n v="18"/>
    <n v="2"/>
    <n v="5"/>
    <n v="1"/>
    <n v="0"/>
    <n v="2"/>
    <m/>
    <n v="0"/>
    <n v="0"/>
    <s v=" "/>
    <n v="0"/>
    <s v=" "/>
    <n v="0"/>
    <s v=" "/>
    <n v="2"/>
    <n v="8"/>
    <n v="20000000"/>
    <n v="0"/>
    <n v="0"/>
    <n v="18400000"/>
    <n v="1200000"/>
    <n v="200000"/>
    <n v="0"/>
    <n v="0"/>
    <n v="0"/>
    <n v="0"/>
    <n v="200000"/>
    <n v="0"/>
    <n v="0"/>
    <n v="0"/>
    <n v="0"/>
    <m/>
    <n v="0"/>
    <s v=" "/>
    <x v="0"/>
    <n v="100"/>
    <n v="0"/>
    <n v="0"/>
    <n v="92"/>
    <n v="6"/>
    <n v="1"/>
    <m/>
    <n v="0"/>
    <n v="0"/>
    <n v="0"/>
    <n v="1"/>
    <n v="0"/>
    <m/>
    <m/>
    <n v="0"/>
    <s v=" "/>
    <n v="0"/>
    <s v=" "/>
    <n v="92"/>
    <n v="1"/>
    <n v="1"/>
    <n v="0"/>
    <m/>
    <m/>
    <x v="3"/>
  </r>
  <r>
    <x v="3"/>
    <s v="the webb city farmers marekt"/>
    <s v="MO"/>
    <n v="64870"/>
    <s v="West North Central"/>
    <x v="0"/>
    <s v="Nonprofit"/>
    <s v=" "/>
    <x v="2"/>
    <n v="2000"/>
    <n v="13"/>
    <x v="0"/>
    <s v="11+ years"/>
    <x v="3"/>
    <n v="28000"/>
    <n v="425000"/>
    <n v="2400"/>
    <n v="8.5714285714285715E-2"/>
    <n v="425000"/>
    <n v="212500"/>
    <n v="8500"/>
    <n v="63750"/>
    <n v="0"/>
    <n v="0"/>
    <n v="4250"/>
    <n v="0"/>
    <n v="106250"/>
    <n v="4250"/>
    <n v="21250"/>
    <n v="0"/>
    <n v="4250"/>
    <n v="0"/>
    <m/>
    <n v="0"/>
    <m/>
    <n v="0"/>
    <s v=" "/>
    <n v="100"/>
    <n v="50"/>
    <n v="2"/>
    <n v="15"/>
    <n v="0"/>
    <n v="0"/>
    <n v="1"/>
    <n v="0"/>
    <n v="25"/>
    <n v="1"/>
    <n v="5"/>
    <n v="0"/>
    <n v="1"/>
    <n v="0"/>
    <s v=" "/>
    <n v="0"/>
    <s v=" "/>
    <n v="0"/>
    <s v=" "/>
    <n v="15"/>
    <n v="32"/>
    <n v="425000"/>
    <n v="425000"/>
    <n v="0"/>
    <n v="0"/>
    <n v="0"/>
    <n v="0"/>
    <n v="0"/>
    <n v="0"/>
    <n v="0"/>
    <n v="0"/>
    <n v="0"/>
    <n v="0"/>
    <n v="0"/>
    <n v="0"/>
    <n v="0"/>
    <m/>
    <n v="0"/>
    <s v=" "/>
    <x v="0"/>
    <n v="100"/>
    <n v="100"/>
    <n v="0"/>
    <n v="0"/>
    <n v="0"/>
    <n v="0"/>
    <m/>
    <n v="0"/>
    <n v="0"/>
    <n v="0"/>
    <n v="0"/>
    <n v="0"/>
    <m/>
    <m/>
    <n v="0"/>
    <s v=" "/>
    <n v="0"/>
    <s v=" "/>
    <n v="0"/>
    <n v="0"/>
    <n v="0"/>
    <n v="0"/>
    <m/>
    <m/>
    <x v="2"/>
  </r>
  <r>
    <x v="3"/>
    <s v="Farm To Family Foods"/>
    <s v="MO"/>
    <n v="63104"/>
    <s v="West North Central"/>
    <x v="0"/>
    <s v="LLC"/>
    <s v=" "/>
    <x v="0"/>
    <n v="2011"/>
    <n v="2"/>
    <x v="5"/>
    <s v="0 - 2 years"/>
    <x v="3"/>
    <n v="290000"/>
    <n v="250000"/>
    <n v="295500"/>
    <n v="1.0189655172413794"/>
    <n v="250000"/>
    <n v="242500"/>
    <n v="0"/>
    <n v="0"/>
    <n v="0"/>
    <n v="5000"/>
    <n v="2500"/>
    <n v="0"/>
    <n v="0"/>
    <n v="0"/>
    <n v="0"/>
    <m/>
    <n v="0"/>
    <n v="0"/>
    <m/>
    <n v="0"/>
    <m/>
    <n v="0"/>
    <s v=" "/>
    <n v="100"/>
    <n v="97"/>
    <n v="0"/>
    <n v="0"/>
    <n v="0"/>
    <n v="2"/>
    <n v="1"/>
    <n v="0"/>
    <n v="0"/>
    <n v="0"/>
    <n v="0"/>
    <m/>
    <n v="0"/>
    <n v="0"/>
    <s v=" "/>
    <n v="0"/>
    <s v=" "/>
    <n v="0"/>
    <s v=" "/>
    <n v="0"/>
    <n v="0"/>
    <n v="250000"/>
    <n v="12500"/>
    <n v="0"/>
    <n v="0"/>
    <n v="112500"/>
    <n v="0"/>
    <n v="0"/>
    <n v="0"/>
    <n v="0"/>
    <n v="125000"/>
    <n v="0"/>
    <n v="0"/>
    <n v="0"/>
    <n v="0"/>
    <n v="0"/>
    <m/>
    <n v="0"/>
    <s v=" "/>
    <x v="0"/>
    <n v="100"/>
    <n v="5"/>
    <n v="0"/>
    <n v="0"/>
    <n v="45"/>
    <n v="0"/>
    <m/>
    <n v="0"/>
    <n v="0"/>
    <n v="50"/>
    <n v="0"/>
    <n v="0"/>
    <m/>
    <m/>
    <n v="0"/>
    <s v=" "/>
    <n v="0"/>
    <s v=" "/>
    <n v="0"/>
    <n v="0"/>
    <n v="50"/>
    <n v="0"/>
    <m/>
    <m/>
    <x v="2"/>
  </r>
  <r>
    <x v="3"/>
    <s v="Iowa Food Cooperative"/>
    <s v="IA"/>
    <n v="50310"/>
    <s v="West North Central"/>
    <x v="0"/>
    <s v="Producer-Consumer Cooperative"/>
    <s v=" "/>
    <x v="1"/>
    <n v="2008"/>
    <n v="5"/>
    <x v="1"/>
    <s v="3 - 5 years"/>
    <x v="3"/>
    <n v="186344"/>
    <n v="186344"/>
    <n v="180428"/>
    <n v="0.96825226462885849"/>
    <n v="186344"/>
    <n v="37268.800000000003"/>
    <n v="0"/>
    <n v="93172"/>
    <n v="0"/>
    <n v="9317.2000000000007"/>
    <n v="18634.400000000001"/>
    <n v="0"/>
    <n v="18634.400000000001"/>
    <n v="0"/>
    <n v="0"/>
    <m/>
    <n v="9317.2000000000007"/>
    <n v="0"/>
    <m/>
    <n v="0"/>
    <m/>
    <n v="0"/>
    <s v=" "/>
    <n v="100"/>
    <n v="20"/>
    <n v="0"/>
    <n v="50"/>
    <n v="0"/>
    <n v="5"/>
    <n v="10"/>
    <n v="0"/>
    <n v="10"/>
    <n v="0"/>
    <n v="0"/>
    <m/>
    <n v="5"/>
    <n v="0"/>
    <s v=" "/>
    <n v="0"/>
    <s v=" "/>
    <n v="0"/>
    <s v=" "/>
    <n v="50"/>
    <n v="15"/>
    <n v="186344"/>
    <n v="0"/>
    <n v="0"/>
    <n v="186344"/>
    <n v="0"/>
    <n v="0"/>
    <n v="0"/>
    <n v="0"/>
    <n v="0"/>
    <n v="0"/>
    <n v="0"/>
    <n v="0"/>
    <n v="0"/>
    <n v="0"/>
    <n v="0"/>
    <m/>
    <n v="0"/>
    <s v=" "/>
    <x v="0"/>
    <n v="100"/>
    <n v="0"/>
    <n v="0"/>
    <n v="100"/>
    <n v="0"/>
    <n v="0"/>
    <m/>
    <n v="0"/>
    <n v="0"/>
    <n v="0"/>
    <n v="0"/>
    <n v="0"/>
    <m/>
    <m/>
    <n v="0"/>
    <s v=" "/>
    <n v="0"/>
    <s v=" "/>
    <n v="100"/>
    <n v="0"/>
    <n v="0"/>
    <n v="0"/>
    <m/>
    <m/>
    <x v="3"/>
  </r>
  <r>
    <x v="3"/>
    <s v="Big River Farms - Minnesota Food Association"/>
    <s v="MN"/>
    <n v="55047"/>
    <s v="West North Central"/>
    <x v="0"/>
    <s v="Nonprofit"/>
    <s v=" "/>
    <x v="2"/>
    <n v="2007"/>
    <n v="6"/>
    <x v="2"/>
    <s v="6 - 10 years"/>
    <x v="3"/>
    <n v="90000"/>
    <n v="110000"/>
    <n v="79100"/>
    <n v="0.87888888888888894"/>
    <n v="110000"/>
    <n v="110000"/>
    <n v="0"/>
    <n v="0"/>
    <n v="0"/>
    <n v="0"/>
    <n v="0"/>
    <n v="0"/>
    <n v="0"/>
    <n v="0"/>
    <n v="0"/>
    <m/>
    <n v="0"/>
    <n v="0"/>
    <m/>
    <n v="0"/>
    <m/>
    <n v="0"/>
    <s v=" "/>
    <n v="100"/>
    <n v="100"/>
    <n v="0"/>
    <n v="0"/>
    <n v="0"/>
    <n v="0"/>
    <n v="0"/>
    <n v="0"/>
    <n v="0"/>
    <n v="0"/>
    <n v="0"/>
    <m/>
    <n v="0"/>
    <n v="0"/>
    <s v=" "/>
    <n v="0"/>
    <s v=" "/>
    <n v="0"/>
    <s v=" "/>
    <n v="0"/>
    <n v="0"/>
    <n v="110000"/>
    <n v="88000"/>
    <n v="0"/>
    <n v="11000"/>
    <n v="5500"/>
    <n v="5500"/>
    <n v="0"/>
    <n v="0"/>
    <n v="0"/>
    <n v="0"/>
    <n v="0"/>
    <n v="0"/>
    <n v="0"/>
    <n v="0"/>
    <n v="0"/>
    <m/>
    <n v="0"/>
    <s v=" "/>
    <x v="0"/>
    <n v="100"/>
    <n v="80"/>
    <n v="0"/>
    <n v="10"/>
    <n v="5"/>
    <n v="5"/>
    <m/>
    <n v="0"/>
    <n v="0"/>
    <n v="0"/>
    <n v="0"/>
    <n v="0"/>
    <m/>
    <m/>
    <n v="0"/>
    <s v=" "/>
    <n v="0"/>
    <s v=" "/>
    <n v="10"/>
    <n v="5"/>
    <n v="0"/>
    <n v="0"/>
    <m/>
    <m/>
    <x v="0"/>
  </r>
  <r>
    <x v="3"/>
    <s v="Iowa Valley Food Co-op"/>
    <s v="IA"/>
    <n v="52405"/>
    <s v="West North Central"/>
    <x v="0"/>
    <s v="Producer-Consumer Cooperative"/>
    <s v=" "/>
    <x v="1"/>
    <n v="2011"/>
    <n v="2"/>
    <x v="5"/>
    <s v="0 - 2 years"/>
    <x v="3"/>
    <n v="80195"/>
    <n v="72552"/>
    <n v="2750.87"/>
    <m/>
    <n v="72552"/>
    <n v="21765.599999999999"/>
    <n v="0"/>
    <n v="29020.800000000003"/>
    <n v="0"/>
    <n v="7255.2000000000007"/>
    <n v="7255.2000000000007"/>
    <n v="0"/>
    <n v="7255.2000000000007"/>
    <n v="0"/>
    <n v="0"/>
    <n v="0"/>
    <n v="0"/>
    <n v="0"/>
    <m/>
    <n v="0"/>
    <m/>
    <n v="0"/>
    <s v=" "/>
    <n v="100"/>
    <n v="30"/>
    <n v="0"/>
    <n v="40"/>
    <n v="0"/>
    <n v="10"/>
    <n v="10"/>
    <n v="0"/>
    <n v="10"/>
    <n v="0"/>
    <n v="0"/>
    <n v="0"/>
    <n v="0"/>
    <n v="0"/>
    <s v=" "/>
    <n v="0"/>
    <s v=" "/>
    <n v="0"/>
    <s v=" "/>
    <n v="40"/>
    <n v="10"/>
    <n v="72552"/>
    <n v="72552"/>
    <n v="0"/>
    <n v="0"/>
    <n v="0"/>
    <n v="0"/>
    <n v="0"/>
    <n v="0"/>
    <n v="0"/>
    <n v="0"/>
    <n v="0"/>
    <n v="0"/>
    <n v="0"/>
    <n v="0"/>
    <n v="0"/>
    <m/>
    <n v="0"/>
    <s v=" "/>
    <x v="0"/>
    <n v="100"/>
    <n v="100"/>
    <n v="0"/>
    <n v="0"/>
    <n v="0"/>
    <n v="0"/>
    <m/>
    <n v="0"/>
    <n v="0"/>
    <n v="0"/>
    <n v="0"/>
    <n v="0"/>
    <m/>
    <m/>
    <m/>
    <s v="consumers (micaela moved to retail)"/>
    <n v="0"/>
    <s v=" "/>
    <n v="0"/>
    <n v="0"/>
    <n v="0"/>
    <n v="0"/>
    <m/>
    <m/>
    <x v="3"/>
  </r>
  <r>
    <x v="3"/>
    <s v="The Kansas City Beans&amp;Greens Mobile Market"/>
    <s v="MO"/>
    <n v="64112"/>
    <s v="West North Central"/>
    <x v="0"/>
    <s v="Nonprofit"/>
    <s v=" "/>
    <x v="2"/>
    <n v="2010"/>
    <n v="3"/>
    <x v="1"/>
    <s v="3 - 5 years"/>
    <x v="3"/>
    <n v="20000"/>
    <n v="20000"/>
    <m/>
    <m/>
    <n v="20000"/>
    <n v="9200"/>
    <n v="0"/>
    <n v="10600"/>
    <n v="0"/>
    <n v="0"/>
    <n v="200"/>
    <n v="0"/>
    <n v="0"/>
    <n v="0"/>
    <n v="0"/>
    <n v="0"/>
    <n v="0"/>
    <n v="0"/>
    <m/>
    <n v="0"/>
    <m/>
    <n v="0"/>
    <s v=" "/>
    <n v="100"/>
    <n v="46"/>
    <n v="0"/>
    <n v="53"/>
    <n v="0"/>
    <n v="0"/>
    <n v="1"/>
    <n v="0"/>
    <n v="0"/>
    <n v="0"/>
    <n v="0"/>
    <n v="0"/>
    <n v="0"/>
    <n v="0"/>
    <s v=" "/>
    <n v="0"/>
    <s v=" "/>
    <n v="0"/>
    <s v=" "/>
    <n v="53"/>
    <n v="0"/>
    <n v="20000"/>
    <n v="20000"/>
    <n v="0"/>
    <n v="0"/>
    <n v="0"/>
    <n v="0"/>
    <n v="0"/>
    <n v="0"/>
    <n v="0"/>
    <n v="0"/>
    <n v="0"/>
    <n v="0"/>
    <n v="0"/>
    <n v="0"/>
    <n v="0"/>
    <m/>
    <n v="0"/>
    <s v=" "/>
    <x v="0"/>
    <n v="100"/>
    <n v="100"/>
    <n v="0"/>
    <n v="0"/>
    <n v="0"/>
    <n v="0"/>
    <m/>
    <n v="0"/>
    <n v="0"/>
    <n v="0"/>
    <n v="0"/>
    <n v="0"/>
    <m/>
    <m/>
    <n v="0"/>
    <s v=" "/>
    <n v="0"/>
    <s v=" "/>
    <n v="0"/>
    <n v="0"/>
    <n v="0"/>
    <n v="0"/>
    <m/>
    <m/>
    <x v="0"/>
  </r>
  <r>
    <x v="3"/>
    <s v="Hollygrove Market &amp; Farm"/>
    <s v="LA"/>
    <n v="70118"/>
    <s v="West South Central"/>
    <x v="2"/>
    <s v="LLC"/>
    <s v=" "/>
    <x v="0"/>
    <n v="2008"/>
    <n v="5"/>
    <x v="1"/>
    <s v="3 - 5 years"/>
    <x v="3"/>
    <n v="865958"/>
    <n v="843984"/>
    <n v="861203"/>
    <n v="0.99450897156675033"/>
    <n v="843984"/>
    <n v="573909.12"/>
    <n v="75958.559999999998"/>
    <n v="0"/>
    <n v="0"/>
    <n v="59078.880000000005"/>
    <n v="25319.52"/>
    <n v="16879.68"/>
    <n v="42199.200000000004"/>
    <n v="33759.360000000001"/>
    <n v="16879.68"/>
    <m/>
    <n v="0"/>
    <n v="0"/>
    <m/>
    <n v="0"/>
    <m/>
    <n v="0"/>
    <s v=" "/>
    <n v="100"/>
    <n v="68"/>
    <n v="9"/>
    <n v="0"/>
    <n v="0"/>
    <n v="7"/>
    <n v="3"/>
    <n v="2"/>
    <n v="5"/>
    <n v="4"/>
    <n v="2"/>
    <m/>
    <n v="0"/>
    <n v="0"/>
    <s v=" "/>
    <n v="0"/>
    <s v=" "/>
    <n v="0"/>
    <s v=" "/>
    <n v="0"/>
    <n v="13"/>
    <n v="843984"/>
    <n v="607668.47999999998"/>
    <n v="0"/>
    <n v="75958.559999999998"/>
    <n v="160356.96"/>
    <n v="0"/>
    <n v="0"/>
    <n v="0"/>
    <n v="0"/>
    <n v="0"/>
    <n v="0"/>
    <n v="0"/>
    <n v="0"/>
    <n v="0"/>
    <n v="0"/>
    <m/>
    <n v="0"/>
    <s v=" "/>
    <x v="0"/>
    <n v="100"/>
    <n v="72"/>
    <n v="0"/>
    <n v="9"/>
    <n v="19"/>
    <n v="0"/>
    <m/>
    <n v="0"/>
    <n v="0"/>
    <n v="0"/>
    <n v="0"/>
    <n v="0"/>
    <m/>
    <m/>
    <n v="0"/>
    <s v=" "/>
    <n v="0"/>
    <s v=" "/>
    <n v="9"/>
    <n v="0"/>
    <n v="0"/>
    <n v="0"/>
    <m/>
    <m/>
    <x v="3"/>
  </r>
  <r>
    <x v="3"/>
    <s v="Farm2Work, LLC"/>
    <s v="AR"/>
    <n v="72205"/>
    <s v="West South Central"/>
    <x v="2"/>
    <s v="LLC"/>
    <s v=" "/>
    <x v="0"/>
    <n v="2010"/>
    <n v="3"/>
    <x v="1"/>
    <s v="3 - 5 years"/>
    <x v="3"/>
    <n v="30692"/>
    <n v="17470"/>
    <n v="30691.690000000002"/>
    <n v="0.9999898996481168"/>
    <n v="17470"/>
    <n v="5241"/>
    <n v="2969.9"/>
    <n v="3494"/>
    <n v="0"/>
    <n v="1747"/>
    <n v="1397.6000000000001"/>
    <n v="0"/>
    <n v="1397.6000000000001"/>
    <n v="0"/>
    <n v="873.5"/>
    <m/>
    <n v="349.40000000000003"/>
    <n v="0"/>
    <m/>
    <n v="0"/>
    <m/>
    <n v="0"/>
    <s v=" "/>
    <n v="100"/>
    <n v="30"/>
    <n v="17"/>
    <n v="20"/>
    <n v="0"/>
    <n v="10"/>
    <n v="8"/>
    <n v="0"/>
    <n v="8"/>
    <n v="0"/>
    <n v="5"/>
    <m/>
    <n v="2"/>
    <n v="0"/>
    <s v=" "/>
    <n v="0"/>
    <s v=" "/>
    <n v="0"/>
    <s v=" "/>
    <n v="20"/>
    <n v="15"/>
    <n v="17470"/>
    <n v="0"/>
    <n v="0"/>
    <n v="17470"/>
    <n v="0"/>
    <n v="0"/>
    <n v="0"/>
    <n v="0"/>
    <n v="0"/>
    <n v="0"/>
    <n v="0"/>
    <n v="0"/>
    <n v="0"/>
    <n v="0"/>
    <n v="0"/>
    <m/>
    <n v="0"/>
    <s v=" "/>
    <x v="0"/>
    <n v="100"/>
    <n v="0"/>
    <n v="0"/>
    <n v="100"/>
    <n v="0"/>
    <n v="0"/>
    <m/>
    <n v="0"/>
    <n v="0"/>
    <n v="0"/>
    <n v="0"/>
    <n v="0"/>
    <m/>
    <m/>
    <m/>
    <s v="Individual customers shop online and we deliver to their office. (micael moved to on-line)"/>
    <n v="0"/>
    <s v=" "/>
    <n v="100"/>
    <n v="0"/>
    <n v="0"/>
    <n v="0"/>
    <m/>
    <m/>
    <x v="3"/>
  </r>
  <r>
    <x v="4"/>
    <s v="R_9yKwlXB0o27mI8R"/>
    <s v="MI"/>
    <n v="49686"/>
    <s v="East North Central"/>
    <x v="0"/>
    <s v="LLC"/>
    <m/>
    <x v="0"/>
    <n v="2007"/>
    <n v="8"/>
    <x v="2"/>
    <s v="6 - 10 years"/>
    <x v="0"/>
    <n v="3742000"/>
    <n v="3742000"/>
    <n v="5606000"/>
    <n v="1.6584291822554784"/>
    <n v="3742000"/>
    <n v="691000"/>
    <n v="230000"/>
    <n v="780000"/>
    <n v="98000"/>
    <n v="196000"/>
    <n v="80000"/>
    <n v="22000"/>
    <n v="0"/>
    <n v="0"/>
    <n v="1621000"/>
    <s v="ND"/>
    <n v="24000"/>
    <n v="0"/>
    <m/>
    <n v="0"/>
    <m/>
    <n v="0"/>
    <m/>
    <n v="100"/>
    <n v="18.466060929983964"/>
    <n v="6.146445750935329"/>
    <n v="20.84446819882416"/>
    <n v="2.61892036344201"/>
    <n v="5.2378407268840199"/>
    <n v="2.1378941742383755"/>
    <n v="0.58792089791555324"/>
    <n v="0"/>
    <n v="0"/>
    <n v="43.319080705505073"/>
    <m/>
    <n v="0.64136825227151262"/>
    <n v="0"/>
    <n v="0"/>
    <n v="0"/>
    <n v="0"/>
    <n v="0"/>
    <m/>
    <n v="23.463388562266168"/>
    <n v="44.548369855692137"/>
    <n v="3742000"/>
    <n v="227000"/>
    <n v="428000"/>
    <n v="1135000"/>
    <n v="1136000"/>
    <n v="29000"/>
    <n v="0"/>
    <n v="129000"/>
    <n v="0"/>
    <n v="438000"/>
    <n v="79000"/>
    <n v="5000"/>
    <n v="0"/>
    <n v="0"/>
    <n v="104000"/>
    <s v="Resorts and Casinos"/>
    <n v="32000"/>
    <s v="Camps + 501©3"/>
    <x v="0"/>
    <n v="100"/>
    <n v="6.06627471940139"/>
    <n v="11.437733832175308"/>
    <n v="30.331373597006952"/>
    <n v="30.358097274184924"/>
    <n v="0.774986638161411"/>
    <n v="0"/>
    <n v="3.4473543559593796"/>
    <n v="0"/>
    <n v="11.704970603955104"/>
    <n v="2.1111704970603955"/>
    <n v="0.13361838588989847"/>
    <n v="0"/>
    <n v="0"/>
    <n v="2.779262426509888"/>
    <m/>
    <n v="0.85515766969535001"/>
    <m/>
    <n v="41.769107429182256"/>
    <n v="0.774986638161411"/>
    <n v="13.949759486905398"/>
    <n v="3.634420096205238"/>
    <m/>
    <m/>
    <x v="3"/>
  </r>
  <r>
    <x v="4"/>
    <s v="R_d4iCRlVHntJAJhP"/>
    <s v="WI"/>
    <n v="53703"/>
    <s v="East North Central"/>
    <x v="0"/>
    <s v="Producer Cooperative"/>
    <m/>
    <x v="1"/>
    <n v="2013"/>
    <n v="2"/>
    <x v="5"/>
    <s v="0 - 2 years"/>
    <x v="0"/>
    <n v="1081000"/>
    <n v="789310"/>
    <n v="359671.75"/>
    <n v="0.3683225043940796"/>
    <n v="789310"/>
    <n v="789310"/>
    <n v="0"/>
    <n v="0"/>
    <n v="0"/>
    <n v="0"/>
    <n v="0"/>
    <n v="0"/>
    <n v="0"/>
    <n v="0"/>
    <n v="0"/>
    <s v="ND"/>
    <n v="0"/>
    <n v="0"/>
    <m/>
    <n v="0"/>
    <m/>
    <n v="0"/>
    <m/>
    <n v="100"/>
    <n v="100"/>
    <n v="0"/>
    <n v="0"/>
    <n v="0"/>
    <n v="0"/>
    <n v="0"/>
    <n v="0"/>
    <n v="0"/>
    <n v="0"/>
    <n v="0"/>
    <m/>
    <n v="0"/>
    <n v="0"/>
    <n v="0"/>
    <n v="0"/>
    <n v="0"/>
    <n v="0"/>
    <m/>
    <n v="0"/>
    <n v="0"/>
    <n v="789310"/>
    <n v="0"/>
    <n v="557000"/>
    <n v="2310"/>
    <n v="0"/>
    <n v="228000"/>
    <n v="0"/>
    <n v="2000"/>
    <n v="0"/>
    <n v="0"/>
    <n v="0"/>
    <n v="0"/>
    <n v="0"/>
    <n v="0"/>
    <n v="0"/>
    <n v="0"/>
    <n v="0"/>
    <m/>
    <x v="0"/>
    <n v="100"/>
    <n v="0"/>
    <n v="70.567964424624037"/>
    <n v="0.29266067831397041"/>
    <n v="0"/>
    <n v="28.885989028391883"/>
    <n v="0"/>
    <n v="0.25338586867010426"/>
    <n v="0"/>
    <n v="0"/>
    <n v="0"/>
    <n v="0"/>
    <n v="0"/>
    <n v="0"/>
    <n v="0"/>
    <m/>
    <n v="0"/>
    <m/>
    <n v="70.860625102938002"/>
    <n v="28.885989028391883"/>
    <n v="0"/>
    <n v="0"/>
    <m/>
    <m/>
    <x v="2"/>
  </r>
  <r>
    <x v="4"/>
    <s v="R_0Ne5zAl11gy2Hk1"/>
    <s v="WI"/>
    <n v="54665"/>
    <s v="East North Central"/>
    <x v="0"/>
    <s v="Producer Cooperative"/>
    <m/>
    <x v="1"/>
    <n v="2010"/>
    <n v="5"/>
    <x v="1"/>
    <s v="3 - 5 years"/>
    <x v="0"/>
    <n v="468218"/>
    <n v="409562"/>
    <m/>
    <m/>
    <n v="401288.84759999998"/>
    <n v="134745.89799999999"/>
    <n v="116438.47659999999"/>
    <n v="56191.906400000007"/>
    <n v="0"/>
    <n v="29242.726799999997"/>
    <n v="29242.726799999997"/>
    <n v="0"/>
    <n v="0"/>
    <n v="0"/>
    <n v="0"/>
    <m/>
    <n v="0"/>
    <n v="0"/>
    <m/>
    <n v="35427.113000000005"/>
    <n v="0"/>
    <n v="0"/>
    <m/>
    <n v="100"/>
    <n v="32.9"/>
    <n v="28.43"/>
    <n v="13.72"/>
    <n v="0"/>
    <n v="7.14"/>
    <n v="7.14"/>
    <n v="0"/>
    <n v="0"/>
    <n v="0"/>
    <n v="0"/>
    <m/>
    <n v="0"/>
    <n v="2.02"/>
    <m/>
    <n v="8.65"/>
    <m/>
    <n v="0"/>
    <m/>
    <n v="13.72"/>
    <n v="10.67"/>
    <n v="409562"/>
    <n v="0"/>
    <n v="0"/>
    <n v="0"/>
    <n v="0"/>
    <n v="409562"/>
    <n v="0"/>
    <n v="0"/>
    <n v="0"/>
    <n v="0"/>
    <n v="0"/>
    <n v="0"/>
    <n v="0"/>
    <n v="0"/>
    <n v="0"/>
    <n v="0"/>
    <n v="0"/>
    <m/>
    <x v="0"/>
    <n v="100"/>
    <n v="0"/>
    <n v="0"/>
    <n v="0"/>
    <n v="0"/>
    <n v="100"/>
    <n v="0"/>
    <n v="0"/>
    <n v="0"/>
    <n v="0"/>
    <n v="0"/>
    <n v="0"/>
    <n v="0"/>
    <n v="0"/>
    <n v="0"/>
    <m/>
    <n v="0"/>
    <m/>
    <n v="0"/>
    <n v="100"/>
    <n v="0"/>
    <n v="0"/>
    <m/>
    <m/>
    <x v="2"/>
  </r>
  <r>
    <x v="4"/>
    <s v="R_1IaxoGmmggXAT6F"/>
    <s v="IL"/>
    <n v="61104"/>
    <s v="East North Central"/>
    <x v="0"/>
    <s v="Nonprofit"/>
    <m/>
    <x v="2"/>
    <m/>
    <m/>
    <x v="6"/>
    <m/>
    <x v="1"/>
    <n v="7000"/>
    <n v="7000"/>
    <m/>
    <m/>
    <n v="7000"/>
    <n v="6600"/>
    <n v="0"/>
    <n v="0"/>
    <n v="0"/>
    <n v="0"/>
    <n v="0"/>
    <n v="200"/>
    <n v="0"/>
    <n v="0"/>
    <n v="0"/>
    <s v="ND"/>
    <n v="0"/>
    <n v="200"/>
    <s v="soap, cosmetic items"/>
    <n v="0"/>
    <m/>
    <n v="0"/>
    <m/>
    <n v="100"/>
    <n v="94.285714285714278"/>
    <n v="0"/>
    <n v="0"/>
    <n v="0"/>
    <n v="0"/>
    <n v="0"/>
    <n v="2.8571428571428572"/>
    <n v="0"/>
    <n v="0"/>
    <n v="0"/>
    <m/>
    <n v="0"/>
    <n v="2.8571428571428572"/>
    <m/>
    <n v="0"/>
    <n v="0"/>
    <n v="0"/>
    <m/>
    <n v="0"/>
    <n v="5.7142857142857144"/>
    <n v="7000"/>
    <n v="7000"/>
    <n v="0"/>
    <n v="0"/>
    <n v="0"/>
    <n v="0"/>
    <n v="0"/>
    <n v="0"/>
    <n v="0"/>
    <n v="0"/>
    <n v="0"/>
    <n v="0"/>
    <n v="0"/>
    <n v="0"/>
    <n v="0"/>
    <n v="0"/>
    <n v="0"/>
    <m/>
    <x v="0"/>
    <n v="100"/>
    <n v="100"/>
    <n v="0"/>
    <n v="0"/>
    <n v="0"/>
    <n v="0"/>
    <n v="0"/>
    <n v="0"/>
    <n v="0"/>
    <n v="0"/>
    <n v="0"/>
    <n v="0"/>
    <n v="0"/>
    <n v="0"/>
    <n v="0"/>
    <m/>
    <n v="0"/>
    <m/>
    <n v="0"/>
    <n v="0"/>
    <n v="0"/>
    <n v="0"/>
    <m/>
    <m/>
    <x v="0"/>
  </r>
  <r>
    <x v="4"/>
    <s v="R_b2i6unxM7tTy537"/>
    <s v="IL"/>
    <n v="60714"/>
    <s v="East North Central"/>
    <x v="0"/>
    <s v="S Corp"/>
    <m/>
    <x v="0"/>
    <n v="2006"/>
    <n v="9"/>
    <x v="2"/>
    <s v="6 - 10 years"/>
    <x v="1"/>
    <n v="1800000"/>
    <n v="1800000"/>
    <n v="1813900"/>
    <n v="1.1133345000000001"/>
    <n v="1800166.8"/>
    <n v="1098000"/>
    <n v="18000"/>
    <n v="198000"/>
    <n v="18000"/>
    <n v="216000"/>
    <n v="54000"/>
    <n v="7200"/>
    <n v="36000"/>
    <n v="7200"/>
    <n v="126000.00000000001"/>
    <m/>
    <n v="0"/>
    <n v="21766.799999999999"/>
    <m/>
    <n v="0"/>
    <n v="0"/>
    <n v="0"/>
    <m/>
    <n v="100.00000000000001"/>
    <n v="61"/>
    <n v="1"/>
    <n v="11"/>
    <n v="1"/>
    <n v="12"/>
    <n v="3"/>
    <n v="0.4"/>
    <n v="2"/>
    <n v="0.4"/>
    <n v="7"/>
    <m/>
    <n v="0"/>
    <n v="1.2"/>
    <s v="juice, kombucha"/>
    <n v="0"/>
    <m/>
    <n v="0"/>
    <m/>
    <n v="12"/>
    <n v="11"/>
    <n v="1800000"/>
    <n v="0"/>
    <n v="0"/>
    <n v="1764000"/>
    <n v="18000"/>
    <n v="0"/>
    <n v="0"/>
    <n v="0"/>
    <n v="18000"/>
    <n v="0"/>
    <n v="0"/>
    <n v="0"/>
    <n v="0"/>
    <n v="0"/>
    <n v="0"/>
    <m/>
    <n v="0"/>
    <m/>
    <x v="0"/>
    <n v="100"/>
    <n v="0"/>
    <n v="0"/>
    <n v="98"/>
    <n v="1"/>
    <n v="0"/>
    <m/>
    <n v="0"/>
    <n v="1"/>
    <n v="0"/>
    <n v="0"/>
    <n v="0"/>
    <n v="0"/>
    <m/>
    <n v="0"/>
    <m/>
    <m/>
    <m/>
    <n v="98"/>
    <n v="0"/>
    <n v="1"/>
    <n v="0"/>
    <m/>
    <m/>
    <x v="3"/>
  </r>
  <r>
    <x v="4"/>
    <s v="R_2fUvPLPIgtsOCBT"/>
    <s v="IL"/>
    <n v="60642"/>
    <s v="East North Central"/>
    <x v="0"/>
    <s v="LLC"/>
    <m/>
    <x v="0"/>
    <n v="2013"/>
    <n v="2"/>
    <x v="5"/>
    <s v="0 - 2 years"/>
    <x v="1"/>
    <n v="1665000"/>
    <n v="1665000"/>
    <n v="2374983"/>
    <n v="1.5790427513513512"/>
    <n v="1665000"/>
    <n v="499500"/>
    <n v="166500"/>
    <n v="666000"/>
    <n v="0"/>
    <n v="166500"/>
    <n v="83250"/>
    <n v="83250"/>
    <n v="0"/>
    <n v="0"/>
    <n v="0"/>
    <m/>
    <n v="0"/>
    <n v="0"/>
    <m/>
    <n v="0"/>
    <n v="0"/>
    <n v="0"/>
    <m/>
    <n v="100"/>
    <n v="30"/>
    <n v="10"/>
    <n v="40"/>
    <n v="0"/>
    <n v="10"/>
    <n v="5"/>
    <n v="5"/>
    <n v="0"/>
    <n v="0"/>
    <n v="0"/>
    <m/>
    <n v="0"/>
    <n v="0"/>
    <m/>
    <n v="0"/>
    <m/>
    <n v="0"/>
    <m/>
    <n v="40"/>
    <n v="5"/>
    <n v="1665000"/>
    <n v="0"/>
    <n v="0"/>
    <n v="166500"/>
    <n v="1332000"/>
    <n v="0"/>
    <n v="0"/>
    <n v="0"/>
    <n v="0"/>
    <n v="166500"/>
    <n v="0"/>
    <n v="0"/>
    <n v="0"/>
    <n v="0"/>
    <n v="0"/>
    <m/>
    <n v="0"/>
    <m/>
    <x v="0"/>
    <n v="100"/>
    <n v="0"/>
    <n v="0"/>
    <n v="10"/>
    <n v="80"/>
    <n v="0"/>
    <m/>
    <n v="0"/>
    <n v="0"/>
    <n v="10"/>
    <n v="0"/>
    <n v="0"/>
    <n v="0"/>
    <m/>
    <n v="0"/>
    <m/>
    <m/>
    <m/>
    <n v="10"/>
    <n v="0"/>
    <n v="10"/>
    <n v="0"/>
    <m/>
    <m/>
    <x v="3"/>
  </r>
  <r>
    <x v="4"/>
    <s v="R_dcGs6dnLs1SUz7n"/>
    <s v="IN"/>
    <n v="46035"/>
    <s v="East North Central"/>
    <x v="0"/>
    <s v="S Corp"/>
    <m/>
    <x v="0"/>
    <n v="2009"/>
    <n v="6"/>
    <x v="2"/>
    <s v="6 - 10 years"/>
    <x v="1"/>
    <n v="1879773"/>
    <n v="960106"/>
    <n v="1733675"/>
    <n v="1.0209627572052584"/>
    <n v="960106.00000000012"/>
    <n v="86409.54"/>
    <n v="0"/>
    <n v="864095.4"/>
    <n v="0"/>
    <n v="2400.2649999999999"/>
    <n v="2400.2649999999999"/>
    <n v="0"/>
    <n v="0"/>
    <n v="2400.2649999999999"/>
    <n v="2400.2649999999999"/>
    <m/>
    <n v="0"/>
    <n v="0"/>
    <m/>
    <n v="0"/>
    <m/>
    <n v="0"/>
    <m/>
    <n v="100"/>
    <n v="9"/>
    <n v="0"/>
    <n v="90"/>
    <n v="0"/>
    <n v="0.25"/>
    <n v="0.25"/>
    <n v="0"/>
    <n v="0"/>
    <n v="0.25"/>
    <n v="0.25"/>
    <m/>
    <n v="0"/>
    <n v="0"/>
    <m/>
    <n v="0"/>
    <m/>
    <n v="0"/>
    <m/>
    <n v="90"/>
    <n v="0.5"/>
    <n v="960105.99999999988"/>
    <n v="96010.6"/>
    <n v="0"/>
    <n v="336037.1"/>
    <n v="96010.6"/>
    <n v="288031.8"/>
    <n v="0"/>
    <n v="0"/>
    <n v="0"/>
    <n v="0"/>
    <n v="144015.9"/>
    <n v="0"/>
    <n v="0"/>
    <n v="0"/>
    <n v="0"/>
    <m/>
    <n v="0"/>
    <m/>
    <x v="0"/>
    <n v="100"/>
    <n v="10"/>
    <n v="0"/>
    <n v="35"/>
    <n v="10"/>
    <n v="30"/>
    <m/>
    <n v="0"/>
    <n v="0"/>
    <n v="0"/>
    <n v="15"/>
    <n v="0"/>
    <n v="0"/>
    <m/>
    <n v="0"/>
    <m/>
    <m/>
    <m/>
    <n v="35"/>
    <n v="30"/>
    <n v="15"/>
    <n v="0"/>
    <m/>
    <m/>
    <x v="2"/>
  </r>
  <r>
    <x v="4"/>
    <s v="R_6tlOq1X11srUgg5"/>
    <s v="OH"/>
    <n v="45223"/>
    <s v="East North Central"/>
    <x v="0"/>
    <s v="Producer Cooperative"/>
    <s v="worker cooperative"/>
    <x v="1"/>
    <n v="2012"/>
    <n v="3"/>
    <x v="1"/>
    <s v="3 - 5 years"/>
    <x v="1"/>
    <n v="266271"/>
    <n v="234501"/>
    <n v="200254"/>
    <n v="0.832539698277319"/>
    <n v="234501.00000000006"/>
    <n v="206360.88"/>
    <n v="0"/>
    <n v="18760.080000000002"/>
    <n v="0"/>
    <n v="1172.5050000000001"/>
    <n v="2345.0100000000002"/>
    <n v="1172.5050000000001"/>
    <n v="1172.5050000000001"/>
    <n v="1172.5050000000001"/>
    <n v="2345.0100000000002"/>
    <m/>
    <n v="0"/>
    <n v="0"/>
    <m/>
    <n v="0"/>
    <m/>
    <n v="0"/>
    <m/>
    <n v="100"/>
    <n v="88"/>
    <n v="0"/>
    <n v="8"/>
    <n v="0"/>
    <n v="0.5"/>
    <n v="1"/>
    <n v="0.5"/>
    <n v="0.5"/>
    <n v="0.5"/>
    <n v="1"/>
    <m/>
    <n v="0"/>
    <n v="0"/>
    <m/>
    <n v="0"/>
    <m/>
    <n v="0"/>
    <m/>
    <n v="8"/>
    <n v="2.5"/>
    <n v="234501"/>
    <n v="192290.81999999998"/>
    <n v="4690.0200000000004"/>
    <n v="16415.070000000003"/>
    <n v="8207.5350000000017"/>
    <n v="9380.0400000000009"/>
    <n v="0"/>
    <n v="0"/>
    <n v="0"/>
    <n v="0"/>
    <n v="3517.5149999999999"/>
    <n v="0"/>
    <n v="0"/>
    <n v="0"/>
    <n v="0"/>
    <m/>
    <n v="0"/>
    <m/>
    <x v="0"/>
    <n v="100"/>
    <n v="82"/>
    <n v="2"/>
    <n v="7"/>
    <n v="3.5"/>
    <n v="4"/>
    <m/>
    <n v="0"/>
    <n v="0"/>
    <n v="0"/>
    <n v="1.5"/>
    <n v="0"/>
    <n v="0"/>
    <m/>
    <n v="0"/>
    <m/>
    <m/>
    <m/>
    <n v="9"/>
    <n v="4"/>
    <n v="1.5"/>
    <n v="0"/>
    <m/>
    <m/>
    <x v="0"/>
  </r>
  <r>
    <x v="4"/>
    <s v="R_8ws9NFGVZrBlacZ"/>
    <s v="OH"/>
    <n v="43728"/>
    <s v="East North Central"/>
    <x v="0"/>
    <s v="Nonprofit"/>
    <m/>
    <x v="2"/>
    <n v="2005"/>
    <n v="10"/>
    <x v="2"/>
    <s v="6 - 10 years"/>
    <x v="1"/>
    <n v="225000"/>
    <n v="225000"/>
    <m/>
    <m/>
    <n v="225000"/>
    <n v="191250"/>
    <n v="4500"/>
    <n v="0"/>
    <n v="0"/>
    <n v="0"/>
    <n v="0"/>
    <n v="0"/>
    <n v="4500"/>
    <n v="0"/>
    <n v="4500"/>
    <m/>
    <n v="20250"/>
    <n v="0"/>
    <m/>
    <n v="0"/>
    <n v="0"/>
    <n v="0"/>
    <m/>
    <n v="100"/>
    <n v="85"/>
    <n v="2"/>
    <n v="0"/>
    <n v="0"/>
    <n v="0"/>
    <n v="0"/>
    <n v="0"/>
    <n v="2"/>
    <n v="0"/>
    <n v="2"/>
    <m/>
    <n v="9"/>
    <n v="0"/>
    <m/>
    <n v="0"/>
    <m/>
    <n v="0"/>
    <m/>
    <n v="0"/>
    <n v="13"/>
    <n v="225000"/>
    <n v="20250"/>
    <n v="0"/>
    <n v="13500"/>
    <n v="101250"/>
    <n v="2250"/>
    <n v="0"/>
    <n v="2250"/>
    <n v="0"/>
    <n v="2250"/>
    <n v="2250"/>
    <n v="0"/>
    <n v="2250"/>
    <n v="0"/>
    <n v="11250"/>
    <m/>
    <n v="67500"/>
    <m/>
    <x v="0"/>
    <n v="100"/>
    <n v="9"/>
    <n v="0"/>
    <n v="6"/>
    <n v="45"/>
    <n v="1"/>
    <m/>
    <n v="1"/>
    <n v="0"/>
    <n v="1"/>
    <n v="1"/>
    <n v="0"/>
    <n v="1"/>
    <m/>
    <n v="5"/>
    <s v="Wellness groups"/>
    <n v="30"/>
    <s v="individual consumers"/>
    <n v="6"/>
    <n v="1"/>
    <n v="3"/>
    <n v="35"/>
    <m/>
    <m/>
    <x v="2"/>
  </r>
  <r>
    <x v="4"/>
    <s v="R_2t9Mz4IvXt1krAx"/>
    <s v="IL"/>
    <n v="61739"/>
    <s v="East North Central"/>
    <x v="0"/>
    <s v="LLC"/>
    <m/>
    <x v="0"/>
    <n v="2004"/>
    <n v="11"/>
    <x v="0"/>
    <s v="11+ years"/>
    <x v="0"/>
    <n v="103000"/>
    <n v="103000"/>
    <n v="1100"/>
    <m/>
    <n v="103000"/>
    <n v="82400"/>
    <n v="0"/>
    <n v="10300"/>
    <n v="0"/>
    <n v="0"/>
    <n v="5150"/>
    <n v="5150"/>
    <n v="0"/>
    <n v="0"/>
    <n v="0"/>
    <m/>
    <n v="0"/>
    <n v="0"/>
    <m/>
    <n v="0"/>
    <m/>
    <n v="0"/>
    <m/>
    <n v="100"/>
    <n v="80"/>
    <n v="0"/>
    <n v="10"/>
    <n v="0"/>
    <n v="0"/>
    <n v="5"/>
    <n v="5"/>
    <n v="0"/>
    <n v="0"/>
    <n v="0"/>
    <m/>
    <n v="0"/>
    <n v="0"/>
    <m/>
    <n v="0"/>
    <m/>
    <n v="0"/>
    <m/>
    <n v="10"/>
    <n v="5"/>
    <n v="103000"/>
    <n v="0"/>
    <n v="0"/>
    <n v="0"/>
    <n v="103000"/>
    <n v="0"/>
    <n v="0"/>
    <n v="0"/>
    <n v="0"/>
    <n v="0"/>
    <n v="0"/>
    <n v="0"/>
    <n v="0"/>
    <n v="0"/>
    <n v="0"/>
    <m/>
    <n v="0"/>
    <m/>
    <x v="0"/>
    <n v="100"/>
    <n v="0"/>
    <n v="0"/>
    <n v="0"/>
    <n v="100"/>
    <n v="0"/>
    <m/>
    <n v="0"/>
    <n v="0"/>
    <n v="0"/>
    <n v="0"/>
    <n v="0"/>
    <n v="0"/>
    <m/>
    <n v="0"/>
    <m/>
    <m/>
    <m/>
    <n v="0"/>
    <n v="0"/>
    <n v="0"/>
    <n v="0"/>
    <m/>
    <m/>
    <x v="3"/>
  </r>
  <r>
    <x v="4"/>
    <s v="R_8d07pWtpGBu1MCF"/>
    <s v="IN"/>
    <n v="46140"/>
    <s v="East North Central"/>
    <x v="0"/>
    <s v="Producer Cooperative"/>
    <m/>
    <x v="1"/>
    <n v="2013"/>
    <n v="2"/>
    <x v="5"/>
    <s v="0 - 2 years"/>
    <x v="1"/>
    <n v="113622"/>
    <n v="88607"/>
    <n v="33718"/>
    <n v="0.32850879231134816"/>
    <n v="88607"/>
    <n v="31012.449999999997"/>
    <n v="4430.3500000000004"/>
    <n v="26582.1"/>
    <n v="0"/>
    <n v="1772.14"/>
    <n v="3544.28"/>
    <n v="886.07"/>
    <n v="8860.7000000000007"/>
    <n v="1772.14"/>
    <n v="8860.7000000000007"/>
    <m/>
    <n v="886.07"/>
    <n v="0"/>
    <m/>
    <n v="0"/>
    <m/>
    <n v="0"/>
    <m/>
    <n v="100"/>
    <n v="35"/>
    <n v="5"/>
    <n v="30"/>
    <n v="0"/>
    <n v="2"/>
    <n v="4"/>
    <n v="1"/>
    <n v="10"/>
    <n v="2"/>
    <n v="10"/>
    <m/>
    <n v="1"/>
    <n v="0"/>
    <m/>
    <n v="0"/>
    <m/>
    <n v="0"/>
    <m/>
    <n v="30"/>
    <n v="24"/>
    <n v="88607"/>
    <n v="0"/>
    <n v="0"/>
    <n v="88607"/>
    <n v="0"/>
    <n v="0"/>
    <n v="0"/>
    <n v="0"/>
    <n v="0"/>
    <n v="0"/>
    <n v="0"/>
    <n v="0"/>
    <n v="0"/>
    <n v="0"/>
    <n v="0"/>
    <m/>
    <n v="0"/>
    <m/>
    <x v="0"/>
    <n v="100"/>
    <n v="0"/>
    <n v="0"/>
    <n v="100"/>
    <n v="0"/>
    <n v="0"/>
    <m/>
    <n v="0"/>
    <n v="0"/>
    <n v="0"/>
    <n v="0"/>
    <n v="0"/>
    <n v="0"/>
    <m/>
    <n v="0"/>
    <m/>
    <n v="0"/>
    <m/>
    <n v="100"/>
    <n v="0"/>
    <n v="0"/>
    <n v="0"/>
    <m/>
    <m/>
    <x v="2"/>
  </r>
  <r>
    <x v="4"/>
    <s v="R_3O70VX0IWmHBDed"/>
    <s v="OH"/>
    <n v="44501"/>
    <s v="East North Central"/>
    <x v="0"/>
    <s v="Nonprofit"/>
    <m/>
    <x v="2"/>
    <n v="2010"/>
    <n v="5"/>
    <x v="1"/>
    <s v="3 - 5 years"/>
    <x v="1"/>
    <n v="81000"/>
    <n v="79500"/>
    <n v="89500"/>
    <n v="1.2231666666666667"/>
    <n v="79500"/>
    <n v="67575"/>
    <n v="0"/>
    <n v="7950"/>
    <n v="0"/>
    <n v="2385"/>
    <n v="1590"/>
    <n v="0"/>
    <n v="0"/>
    <n v="0"/>
    <n v="0"/>
    <m/>
    <n v="0"/>
    <n v="0"/>
    <m/>
    <n v="0"/>
    <n v="0"/>
    <n v="0"/>
    <m/>
    <n v="100"/>
    <n v="85"/>
    <n v="0"/>
    <n v="10"/>
    <n v="0"/>
    <n v="3"/>
    <n v="2"/>
    <n v="0"/>
    <n v="0"/>
    <n v="0"/>
    <n v="0"/>
    <m/>
    <n v="0"/>
    <n v="0"/>
    <m/>
    <n v="0"/>
    <m/>
    <n v="0"/>
    <m/>
    <n v="10"/>
    <n v="0"/>
    <n v="79500"/>
    <n v="75525"/>
    <n v="0"/>
    <n v="0"/>
    <n v="3975"/>
    <n v="0"/>
    <n v="0"/>
    <n v="0"/>
    <n v="0"/>
    <n v="0"/>
    <n v="0"/>
    <n v="0"/>
    <n v="0"/>
    <n v="0"/>
    <n v="0"/>
    <m/>
    <n v="0"/>
    <m/>
    <x v="0"/>
    <n v="100"/>
    <n v="95"/>
    <n v="0"/>
    <n v="0"/>
    <n v="5"/>
    <n v="0"/>
    <m/>
    <n v="0"/>
    <n v="0"/>
    <n v="0"/>
    <n v="0"/>
    <n v="0"/>
    <n v="0"/>
    <m/>
    <n v="0"/>
    <m/>
    <m/>
    <m/>
    <n v="0"/>
    <n v="0"/>
    <n v="0"/>
    <n v="0"/>
    <m/>
    <m/>
    <x v="2"/>
  </r>
  <r>
    <x v="4"/>
    <s v="R_bIUbGV7joiietNj"/>
    <s v="WI"/>
    <n v="54454"/>
    <s v="East North Central"/>
    <x v="0"/>
    <s v="Producer Cooperative"/>
    <m/>
    <x v="1"/>
    <n v="2012"/>
    <n v="3"/>
    <x v="1"/>
    <s v="3 - 5 years"/>
    <x v="2"/>
    <n v="23000"/>
    <n v="20000"/>
    <n v="9100"/>
    <n v="0.43798695652173913"/>
    <n v="20000"/>
    <n v="14600"/>
    <n v="200"/>
    <n v="400"/>
    <n v="0"/>
    <n v="0"/>
    <n v="3000"/>
    <n v="1200"/>
    <n v="0"/>
    <n v="0"/>
    <n v="200"/>
    <m/>
    <n v="400"/>
    <n v="0"/>
    <m/>
    <n v="0"/>
    <m/>
    <n v="0"/>
    <m/>
    <n v="100"/>
    <n v="73"/>
    <n v="1"/>
    <n v="2"/>
    <n v="0"/>
    <n v="0"/>
    <n v="15"/>
    <n v="6"/>
    <n v="0"/>
    <n v="0"/>
    <n v="1"/>
    <m/>
    <n v="2"/>
    <n v="0"/>
    <m/>
    <n v="0"/>
    <m/>
    <n v="0"/>
    <m/>
    <n v="2"/>
    <n v="9"/>
    <n v="20000"/>
    <n v="0"/>
    <n v="0"/>
    <n v="19000"/>
    <n v="600"/>
    <n v="0"/>
    <n v="0"/>
    <n v="0"/>
    <n v="0"/>
    <n v="400"/>
    <n v="0"/>
    <n v="0"/>
    <n v="0"/>
    <n v="0"/>
    <n v="0"/>
    <m/>
    <n v="0"/>
    <m/>
    <x v="0"/>
    <n v="100"/>
    <n v="0"/>
    <n v="0"/>
    <n v="95"/>
    <n v="3"/>
    <n v="0"/>
    <m/>
    <n v="0"/>
    <n v="0"/>
    <n v="2"/>
    <n v="0"/>
    <n v="0"/>
    <n v="0"/>
    <m/>
    <n v="0"/>
    <m/>
    <m/>
    <m/>
    <n v="95"/>
    <n v="0"/>
    <n v="2"/>
    <n v="0"/>
    <m/>
    <m/>
    <x v="3"/>
  </r>
  <r>
    <x v="4"/>
    <s v="R_3f9ASF5wVK3dq2F"/>
    <s v="MI"/>
    <n v="48912"/>
    <s v="East North Central"/>
    <x v="0"/>
    <s v="Nonprofit"/>
    <m/>
    <x v="2"/>
    <n v="2013"/>
    <n v="2"/>
    <x v="5"/>
    <s v="0 - 2 years"/>
    <x v="1"/>
    <m/>
    <n v="9800"/>
    <m/>
    <m/>
    <n v="9800"/>
    <n v="6860"/>
    <n v="98"/>
    <n v="1960"/>
    <n v="0"/>
    <n v="0"/>
    <n v="490"/>
    <n v="98"/>
    <n v="98"/>
    <n v="98"/>
    <n v="98"/>
    <m/>
    <n v="0"/>
    <n v="0"/>
    <m/>
    <n v="0"/>
    <n v="0"/>
    <n v="0"/>
    <m/>
    <n v="100"/>
    <n v="70"/>
    <n v="1"/>
    <n v="20"/>
    <n v="0"/>
    <n v="0"/>
    <n v="5"/>
    <n v="1"/>
    <n v="1"/>
    <n v="1"/>
    <n v="1"/>
    <m/>
    <n v="0"/>
    <n v="0"/>
    <m/>
    <n v="0"/>
    <m/>
    <n v="0"/>
    <m/>
    <n v="20"/>
    <n v="4"/>
    <n v="9800"/>
    <n v="0"/>
    <n v="0"/>
    <n v="8526"/>
    <n v="490"/>
    <n v="0"/>
    <n v="0"/>
    <n v="490"/>
    <n v="0"/>
    <n v="294"/>
    <n v="0"/>
    <n v="0"/>
    <n v="0"/>
    <n v="0"/>
    <n v="0"/>
    <m/>
    <n v="0"/>
    <m/>
    <x v="0"/>
    <n v="100"/>
    <n v="0"/>
    <n v="0"/>
    <n v="87"/>
    <n v="5"/>
    <n v="0"/>
    <m/>
    <n v="5"/>
    <n v="0"/>
    <n v="3"/>
    <n v="0"/>
    <n v="0"/>
    <n v="0"/>
    <m/>
    <n v="0"/>
    <m/>
    <m/>
    <m/>
    <n v="87"/>
    <n v="0"/>
    <n v="3"/>
    <n v="0"/>
    <m/>
    <m/>
    <x v="0"/>
  </r>
  <r>
    <x v="4"/>
    <s v="R_29QAA1csmNupgnb"/>
    <s v="IL"/>
    <n v="60649"/>
    <s v="East North Central"/>
    <x v="0"/>
    <s v="Nonprofit"/>
    <m/>
    <x v="2"/>
    <n v="2009"/>
    <n v="6"/>
    <x v="2"/>
    <s v="6 - 10 years"/>
    <x v="2"/>
    <n v="71325"/>
    <m/>
    <n v="65912.01999999999"/>
    <n v="1.0229878182965297"/>
    <m/>
    <m/>
    <m/>
    <m/>
    <m/>
    <m/>
    <m/>
    <m/>
    <m/>
    <m/>
    <m/>
    <m/>
    <m/>
    <m/>
    <m/>
    <m/>
    <m/>
    <m/>
    <m/>
    <n v="100"/>
    <n v="85"/>
    <n v="0"/>
    <n v="2"/>
    <n v="0"/>
    <n v="0"/>
    <n v="2"/>
    <n v="5"/>
    <n v="0"/>
    <n v="1"/>
    <n v="0"/>
    <m/>
    <n v="0"/>
    <n v="5"/>
    <s v="spices, herbs, apothecary"/>
    <n v="0"/>
    <m/>
    <n v="0"/>
    <m/>
    <n v="2"/>
    <n v="11"/>
    <n v="0"/>
    <m/>
    <m/>
    <m/>
    <m/>
    <m/>
    <m/>
    <m/>
    <m/>
    <m/>
    <m/>
    <m/>
    <m/>
    <m/>
    <m/>
    <m/>
    <m/>
    <m/>
    <x v="0"/>
    <n v="100"/>
    <n v="90"/>
    <n v="0"/>
    <n v="8"/>
    <n v="0"/>
    <n v="0"/>
    <m/>
    <n v="0"/>
    <n v="1"/>
    <n v="1"/>
    <n v="0"/>
    <n v="0"/>
    <n v="0"/>
    <m/>
    <n v="0"/>
    <m/>
    <m/>
    <m/>
    <n v="8"/>
    <n v="0"/>
    <n v="2"/>
    <n v="0"/>
    <m/>
    <m/>
    <x v="0"/>
  </r>
  <r>
    <x v="4"/>
    <s v="R_8BmA1xKlLQX2Ptz"/>
    <s v="WI"/>
    <n v="54665"/>
    <s v="East North Central"/>
    <x v="0"/>
    <s v="No formal legal structure"/>
    <m/>
    <x v="3"/>
    <n v="2011"/>
    <n v="4"/>
    <x v="1"/>
    <s v="3 - 5 years"/>
    <x v="1"/>
    <m/>
    <m/>
    <m/>
    <m/>
    <m/>
    <m/>
    <m/>
    <m/>
    <m/>
    <m/>
    <m/>
    <m/>
    <m/>
    <m/>
    <m/>
    <m/>
    <m/>
    <m/>
    <m/>
    <m/>
    <m/>
    <m/>
    <m/>
    <n v="100"/>
    <n v="20"/>
    <n v="20"/>
    <n v="5"/>
    <n v="0"/>
    <n v="15"/>
    <n v="5"/>
    <n v="15"/>
    <n v="0"/>
    <n v="5"/>
    <n v="15"/>
    <m/>
    <n v="0"/>
    <n v="0"/>
    <m/>
    <n v="0"/>
    <m/>
    <n v="0"/>
    <m/>
    <n v="5"/>
    <n v="35"/>
    <n v="0"/>
    <m/>
    <m/>
    <m/>
    <m/>
    <m/>
    <m/>
    <m/>
    <m/>
    <m/>
    <m/>
    <m/>
    <m/>
    <m/>
    <m/>
    <m/>
    <m/>
    <m/>
    <x v="0"/>
    <n v="100"/>
    <n v="0"/>
    <n v="0"/>
    <n v="95"/>
    <n v="0"/>
    <n v="0"/>
    <m/>
    <n v="5"/>
    <n v="0"/>
    <n v="0"/>
    <n v="0"/>
    <n v="0"/>
    <n v="0"/>
    <m/>
    <n v="0"/>
    <m/>
    <m/>
    <m/>
    <n v="95"/>
    <n v="0"/>
    <n v="0"/>
    <n v="0"/>
    <m/>
    <m/>
    <x v="3"/>
  </r>
  <r>
    <x v="4"/>
    <s v="R_0D6v9pQ8aqqNC9T"/>
    <s v="MS"/>
    <n v="38632"/>
    <s v="East South Central"/>
    <x v="2"/>
    <s v="Nonprofit"/>
    <m/>
    <x v="2"/>
    <n v="2014"/>
    <n v="1"/>
    <x v="5"/>
    <s v="0 - 2 years"/>
    <x v="1"/>
    <n v="57574"/>
    <n v="44054"/>
    <n v="98562"/>
    <n v="1.8583117900441171"/>
    <n v="44054"/>
    <n v="39649"/>
    <n v="0"/>
    <n v="0"/>
    <n v="0"/>
    <n v="0"/>
    <n v="4405"/>
    <n v="0"/>
    <n v="0"/>
    <n v="0"/>
    <n v="0"/>
    <s v="ND"/>
    <n v="0"/>
    <n v="0"/>
    <m/>
    <n v="0"/>
    <m/>
    <n v="0"/>
    <m/>
    <n v="100"/>
    <n v="90.000907976574211"/>
    <n v="0"/>
    <n v="0"/>
    <n v="0"/>
    <n v="0"/>
    <n v="9.9990920234257956"/>
    <n v="0"/>
    <n v="0"/>
    <n v="0"/>
    <n v="0"/>
    <m/>
    <n v="0"/>
    <n v="0"/>
    <n v="0"/>
    <n v="0"/>
    <n v="0"/>
    <n v="0"/>
    <m/>
    <n v="0"/>
    <n v="0"/>
    <n v="44054"/>
    <n v="0"/>
    <n v="0"/>
    <n v="44054"/>
    <n v="0"/>
    <n v="0"/>
    <n v="0"/>
    <n v="0"/>
    <n v="0"/>
    <n v="0"/>
    <n v="0"/>
    <n v="0"/>
    <n v="0"/>
    <n v="0"/>
    <n v="0"/>
    <s v="fundraisers"/>
    <n v="0"/>
    <m/>
    <x v="0"/>
    <n v="100"/>
    <n v="0"/>
    <n v="0"/>
    <n v="100"/>
    <n v="0"/>
    <n v="0"/>
    <n v="0"/>
    <n v="0"/>
    <n v="0"/>
    <n v="0"/>
    <n v="0"/>
    <n v="0"/>
    <n v="0"/>
    <n v="0"/>
    <n v="0"/>
    <m/>
    <n v="0"/>
    <m/>
    <n v="100"/>
    <n v="0"/>
    <n v="0"/>
    <n v="0"/>
    <m/>
    <m/>
    <x v="0"/>
  </r>
  <r>
    <x v="4"/>
    <s v="R_eXVIiPjJWPcFQuF"/>
    <s v="TN"/>
    <n v="37406"/>
    <s v="East South Central"/>
    <x v="2"/>
    <s v="Nonprofit"/>
    <s v="Non-Profit LLC"/>
    <x v="2"/>
    <n v="2014"/>
    <n v="1"/>
    <x v="5"/>
    <s v="0 - 2 years"/>
    <x v="0"/>
    <n v="306000"/>
    <n v="26000"/>
    <n v="270132"/>
    <n v="0.97724223529411769"/>
    <n v="26000"/>
    <n v="23400"/>
    <n v="0"/>
    <n v="0"/>
    <n v="0"/>
    <n v="0"/>
    <n v="520"/>
    <n v="1040"/>
    <n v="0"/>
    <n v="0"/>
    <n v="1040"/>
    <m/>
    <n v="0"/>
    <n v="0"/>
    <m/>
    <n v="0"/>
    <m/>
    <n v="0"/>
    <m/>
    <n v="100"/>
    <n v="90"/>
    <n v="0"/>
    <n v="0"/>
    <n v="0"/>
    <n v="0"/>
    <n v="2"/>
    <n v="4"/>
    <n v="0"/>
    <n v="0"/>
    <n v="4"/>
    <m/>
    <n v="0"/>
    <n v="0"/>
    <m/>
    <n v="0"/>
    <m/>
    <n v="0"/>
    <m/>
    <n v="0"/>
    <n v="8"/>
    <n v="26000"/>
    <n v="520"/>
    <n v="0"/>
    <n v="5980"/>
    <n v="16900"/>
    <n v="520"/>
    <n v="0"/>
    <n v="0"/>
    <n v="0"/>
    <n v="0"/>
    <n v="1560"/>
    <n v="0"/>
    <n v="0"/>
    <n v="0"/>
    <n v="520"/>
    <m/>
    <n v="0"/>
    <m/>
    <x v="0"/>
    <n v="100"/>
    <n v="2"/>
    <n v="0"/>
    <n v="23"/>
    <n v="65"/>
    <n v="2"/>
    <m/>
    <n v="0"/>
    <n v="0"/>
    <n v="0"/>
    <n v="6"/>
    <n v="0"/>
    <n v="0"/>
    <m/>
    <n v="2"/>
    <s v="Institutional Cafeterias"/>
    <n v="0"/>
    <m/>
    <n v="23"/>
    <n v="2"/>
    <n v="6"/>
    <n v="2"/>
    <m/>
    <m/>
    <x v="0"/>
  </r>
  <r>
    <x v="4"/>
    <s v="R_3ffU8O34KYcdD9N"/>
    <s v="MS"/>
    <n v="39063"/>
    <s v="East South Central"/>
    <x v="2"/>
    <s v="Nonprofit"/>
    <m/>
    <x v="2"/>
    <n v="2013"/>
    <n v="2"/>
    <x v="5"/>
    <s v="0 - 2 years"/>
    <x v="0"/>
    <n v="305000"/>
    <n v="305"/>
    <n v="161800"/>
    <n v="0.58725442622950819"/>
    <n v="305"/>
    <n v="0"/>
    <n v="305"/>
    <n v="0"/>
    <n v="0"/>
    <n v="0"/>
    <n v="0"/>
    <n v="0"/>
    <n v="0"/>
    <n v="0"/>
    <n v="0"/>
    <m/>
    <n v="0"/>
    <n v="0"/>
    <m/>
    <n v="0"/>
    <m/>
    <n v="0"/>
    <m/>
    <n v="100"/>
    <n v="0"/>
    <n v="100"/>
    <n v="0"/>
    <n v="0"/>
    <n v="0"/>
    <n v="0"/>
    <n v="0"/>
    <n v="0"/>
    <n v="0"/>
    <n v="0"/>
    <m/>
    <n v="0"/>
    <n v="0"/>
    <m/>
    <n v="0"/>
    <m/>
    <n v="0"/>
    <m/>
    <n v="0"/>
    <n v="0"/>
    <n v="305"/>
    <n v="0"/>
    <n v="0"/>
    <n v="0"/>
    <n v="0"/>
    <n v="0"/>
    <n v="0"/>
    <n v="0"/>
    <n v="0"/>
    <n v="305"/>
    <n v="0"/>
    <n v="0"/>
    <n v="0"/>
    <n v="0"/>
    <n v="0"/>
    <m/>
    <n v="0"/>
    <m/>
    <x v="0"/>
    <n v="100"/>
    <n v="0"/>
    <n v="0"/>
    <n v="0"/>
    <n v="0"/>
    <n v="0"/>
    <m/>
    <n v="0"/>
    <n v="0"/>
    <n v="100"/>
    <n v="0"/>
    <n v="0"/>
    <n v="0"/>
    <m/>
    <n v="0"/>
    <m/>
    <m/>
    <m/>
    <n v="0"/>
    <n v="0"/>
    <n v="100"/>
    <n v="0"/>
    <m/>
    <m/>
    <x v="2"/>
  </r>
  <r>
    <x v="4"/>
    <s v="R_2mgkZdIzkodtT4p"/>
    <s v="NY"/>
    <n v="14057"/>
    <s v="Middle Atlantic"/>
    <x v="3"/>
    <s v="Producer Cooperative"/>
    <m/>
    <x v="1"/>
    <n v="1957"/>
    <n v="58"/>
    <x v="4"/>
    <s v="11+ years"/>
    <x v="0"/>
    <n v="8444194"/>
    <n v="6879345"/>
    <n v="7009821"/>
    <n v="0.91895944681043562"/>
    <n v="6879345"/>
    <n v="6724008"/>
    <n v="0"/>
    <n v="0"/>
    <n v="0"/>
    <n v="0"/>
    <n v="0"/>
    <n v="0"/>
    <n v="0"/>
    <n v="0"/>
    <n v="0"/>
    <s v="ND"/>
    <n v="0"/>
    <n v="155337"/>
    <s v="floral"/>
    <n v="0"/>
    <m/>
    <n v="0"/>
    <m/>
    <n v="100"/>
    <n v="97.741979796041633"/>
    <n v="0"/>
    <n v="0"/>
    <n v="0"/>
    <n v="0"/>
    <n v="0"/>
    <n v="0"/>
    <n v="0"/>
    <n v="0"/>
    <n v="0"/>
    <m/>
    <n v="0"/>
    <n v="2.2580202039583712"/>
    <m/>
    <n v="0"/>
    <n v="0"/>
    <n v="0"/>
    <m/>
    <n v="0"/>
    <n v="2.2580202039583712"/>
    <n v="6879345"/>
    <n v="0"/>
    <n v="2682944.5500000003"/>
    <n v="68793.45"/>
    <n v="0"/>
    <n v="3990020.0999999996"/>
    <n v="0"/>
    <n v="137586.9"/>
    <n v="0"/>
    <n v="0"/>
    <n v="0"/>
    <n v="0"/>
    <n v="0"/>
    <n v="0"/>
    <n v="0"/>
    <m/>
    <n v="0"/>
    <m/>
    <x v="0"/>
    <n v="100"/>
    <n v="0"/>
    <n v="39"/>
    <n v="1"/>
    <n v="0"/>
    <n v="58"/>
    <m/>
    <n v="2"/>
    <n v="0"/>
    <n v="0"/>
    <n v="0"/>
    <n v="0"/>
    <n v="0"/>
    <m/>
    <n v="0"/>
    <m/>
    <m/>
    <m/>
    <n v="40"/>
    <n v="58"/>
    <n v="0"/>
    <n v="0"/>
    <m/>
    <m/>
    <x v="3"/>
  </r>
  <r>
    <x v="4"/>
    <s v="R_1zYV7rg8MFt9Idn"/>
    <s v="NY"/>
    <n v="12401"/>
    <s v="Middle Atlantic"/>
    <x v="3"/>
    <s v="B Corp"/>
    <m/>
    <x v="0"/>
    <n v="2009"/>
    <n v="6"/>
    <x v="2"/>
    <s v="6 - 10 years"/>
    <x v="1"/>
    <n v="6000000"/>
    <n v="6000000"/>
    <n v="2586000"/>
    <n v="0.47711700000000001"/>
    <n v="6000000"/>
    <n v="1200000"/>
    <n v="2100000"/>
    <n v="900000"/>
    <n v="0"/>
    <n v="0"/>
    <n v="0"/>
    <n v="0"/>
    <n v="0"/>
    <n v="0"/>
    <n v="1800000"/>
    <m/>
    <n v="0"/>
    <n v="0"/>
    <m/>
    <n v="0"/>
    <m/>
    <n v="0"/>
    <m/>
    <n v="100"/>
    <n v="20"/>
    <n v="35"/>
    <n v="15"/>
    <n v="0"/>
    <n v="0"/>
    <n v="0"/>
    <n v="0"/>
    <n v="0"/>
    <n v="0"/>
    <n v="30"/>
    <m/>
    <n v="0"/>
    <n v="0"/>
    <m/>
    <n v="0"/>
    <m/>
    <n v="0"/>
    <m/>
    <n v="15"/>
    <n v="30"/>
    <n v="6000000"/>
    <n v="360000"/>
    <n v="300000"/>
    <n v="1620000"/>
    <n v="900000"/>
    <n v="900000"/>
    <n v="0"/>
    <n v="0"/>
    <n v="0"/>
    <n v="900000"/>
    <n v="900000"/>
    <n v="120000"/>
    <n v="0"/>
    <n v="0"/>
    <n v="0"/>
    <m/>
    <n v="0"/>
    <m/>
    <x v="0"/>
    <n v="100"/>
    <n v="6"/>
    <n v="5"/>
    <n v="27"/>
    <n v="15"/>
    <n v="15"/>
    <m/>
    <n v="0"/>
    <n v="0"/>
    <n v="15"/>
    <n v="15"/>
    <n v="2"/>
    <n v="0"/>
    <m/>
    <n v="0"/>
    <m/>
    <m/>
    <m/>
    <n v="32"/>
    <n v="15"/>
    <n v="32"/>
    <n v="0"/>
    <m/>
    <m/>
    <x v="3"/>
  </r>
  <r>
    <x v="4"/>
    <s v="R_9YqthScPBVqt5kh"/>
    <s v="PA"/>
    <n v="17229"/>
    <s v="Middle Atlantic"/>
    <x v="3"/>
    <s v="Producer Cooperative"/>
    <m/>
    <x v="1"/>
    <n v="1988"/>
    <n v="27"/>
    <x v="4"/>
    <s v="11+ years"/>
    <x v="0"/>
    <n v="3381997"/>
    <n v="3100000"/>
    <n v="3231253"/>
    <n v="1.0576582625590738"/>
    <n v="3100000"/>
    <n v="3038000"/>
    <n v="0"/>
    <n v="0"/>
    <n v="0"/>
    <n v="0"/>
    <n v="62000"/>
    <n v="0"/>
    <n v="0"/>
    <n v="0"/>
    <n v="0"/>
    <m/>
    <n v="0"/>
    <n v="0"/>
    <m/>
    <n v="0"/>
    <m/>
    <n v="0"/>
    <m/>
    <n v="100"/>
    <n v="98"/>
    <n v="0"/>
    <n v="0"/>
    <n v="0"/>
    <n v="0"/>
    <n v="2"/>
    <n v="0"/>
    <n v="0"/>
    <n v="0"/>
    <n v="0"/>
    <m/>
    <n v="0"/>
    <n v="0"/>
    <m/>
    <n v="0"/>
    <m/>
    <n v="0"/>
    <m/>
    <n v="0"/>
    <n v="0"/>
    <n v="3100000"/>
    <n v="558000"/>
    <n v="155000"/>
    <n v="1116000"/>
    <n v="868000.00000000012"/>
    <n v="372000"/>
    <n v="0"/>
    <n v="31000"/>
    <n v="0"/>
    <n v="0"/>
    <n v="0"/>
    <n v="0"/>
    <n v="0"/>
    <n v="0"/>
    <n v="0"/>
    <m/>
    <n v="0"/>
    <m/>
    <x v="0"/>
    <n v="100"/>
    <n v="18"/>
    <n v="5"/>
    <n v="36"/>
    <n v="28"/>
    <n v="12"/>
    <m/>
    <n v="1"/>
    <n v="0"/>
    <n v="0"/>
    <n v="0"/>
    <n v="0"/>
    <n v="0"/>
    <m/>
    <n v="0"/>
    <m/>
    <m/>
    <m/>
    <n v="41"/>
    <n v="12"/>
    <n v="0"/>
    <n v="0"/>
    <m/>
    <m/>
    <x v="3"/>
  </r>
  <r>
    <x v="4"/>
    <s v="R_9yN8k7Vnnr9oe5T"/>
    <s v="PA"/>
    <n v="15206"/>
    <s v="Middle Atlantic"/>
    <x v="3"/>
    <s v="Producer Cooperative"/>
    <m/>
    <x v="1"/>
    <n v="1999"/>
    <n v="16"/>
    <x v="3"/>
    <s v="11+ years"/>
    <x v="1"/>
    <n v="1844000"/>
    <n v="1837200"/>
    <n v="1800988"/>
    <n v="1.0882020113882864"/>
    <n v="1837200"/>
    <n v="992088.00000000012"/>
    <n v="55116"/>
    <n v="532788"/>
    <n v="0"/>
    <n v="128604.00000000001"/>
    <n v="36744"/>
    <n v="18372"/>
    <n v="0"/>
    <n v="18372"/>
    <n v="36744"/>
    <m/>
    <n v="18372"/>
    <n v="0"/>
    <m/>
    <n v="0"/>
    <m/>
    <n v="0"/>
    <m/>
    <n v="100"/>
    <n v="54"/>
    <n v="3"/>
    <n v="29"/>
    <n v="0"/>
    <n v="7"/>
    <n v="2"/>
    <n v="1"/>
    <n v="0"/>
    <n v="1"/>
    <n v="2"/>
    <m/>
    <n v="1"/>
    <n v="0"/>
    <m/>
    <n v="0"/>
    <m/>
    <n v="0"/>
    <m/>
    <n v="29"/>
    <n v="5"/>
    <n v="1837200"/>
    <n v="716508"/>
    <n v="0"/>
    <n v="275580"/>
    <n v="808368"/>
    <n v="0"/>
    <n v="0"/>
    <n v="0"/>
    <n v="0"/>
    <n v="18372"/>
    <n v="18372"/>
    <n v="0"/>
    <n v="0"/>
    <n v="0"/>
    <n v="0"/>
    <m/>
    <n v="0"/>
    <m/>
    <x v="0"/>
    <n v="100"/>
    <n v="39"/>
    <n v="0"/>
    <n v="15"/>
    <n v="44"/>
    <n v="0"/>
    <m/>
    <n v="0"/>
    <n v="0"/>
    <n v="1"/>
    <n v="1"/>
    <n v="0"/>
    <n v="0"/>
    <m/>
    <n v="0"/>
    <m/>
    <m/>
    <m/>
    <n v="15"/>
    <n v="0"/>
    <n v="2"/>
    <n v="0"/>
    <m/>
    <m/>
    <x v="3"/>
  </r>
  <r>
    <x v="4"/>
    <s v="R_3V3fLlhisfZnDet"/>
    <s v="PA"/>
    <n v="16255"/>
    <s v="Middle Atlantic"/>
    <x v="3"/>
    <s v="LLC"/>
    <m/>
    <x v="0"/>
    <n v="2008"/>
    <n v="7"/>
    <x v="2"/>
    <s v="6 - 10 years"/>
    <x v="1"/>
    <n v="1250000"/>
    <n v="1250000"/>
    <n v="1543300"/>
    <n v="1.36674648"/>
    <n v="260000"/>
    <n v="3000"/>
    <n v="38000"/>
    <n v="78500"/>
    <n v="0"/>
    <n v="0"/>
    <n v="4500"/>
    <n v="14000"/>
    <n v="0"/>
    <n v="0"/>
    <n v="0"/>
    <s v="ND"/>
    <n v="0"/>
    <n v="76000"/>
    <s v="retail markup"/>
    <n v="46000"/>
    <s v="packing supplies"/>
    <n v="0"/>
    <m/>
    <n v="100.00000000000001"/>
    <n v="1.153846153846154"/>
    <n v="14.615384615384617"/>
    <n v="30.19230769230769"/>
    <n v="0"/>
    <n v="0"/>
    <n v="1.7307692307692308"/>
    <n v="5.384615384615385"/>
    <n v="0"/>
    <n v="0"/>
    <n v="0"/>
    <m/>
    <n v="0"/>
    <n v="29.230769230769234"/>
    <m/>
    <n v="17.692307692307693"/>
    <m/>
    <n v="0"/>
    <m/>
    <n v="30.19230769230769"/>
    <n v="52.307692307692314"/>
    <n v="1250000"/>
    <n v="337500"/>
    <n v="500000"/>
    <n v="100000"/>
    <n v="0"/>
    <n v="87500.000000000015"/>
    <n v="0"/>
    <n v="0"/>
    <n v="0"/>
    <n v="0"/>
    <n v="0"/>
    <n v="0"/>
    <n v="0"/>
    <n v="0"/>
    <n v="175000.00000000003"/>
    <m/>
    <n v="50000"/>
    <m/>
    <x v="0"/>
    <n v="100"/>
    <n v="27"/>
    <n v="40"/>
    <n v="8"/>
    <n v="0"/>
    <n v="7"/>
    <m/>
    <n v="0"/>
    <n v="0"/>
    <n v="0"/>
    <n v="0"/>
    <n v="0"/>
    <n v="0"/>
    <m/>
    <n v="14"/>
    <s v="Food Hubs"/>
    <n v="4"/>
    <s v="Farms"/>
    <n v="48"/>
    <n v="7"/>
    <n v="0"/>
    <n v="18"/>
    <m/>
    <m/>
    <x v="3"/>
  </r>
  <r>
    <x v="4"/>
    <s v="R_eFDSpBtxgfSSV4F"/>
    <s v="NY"/>
    <n v="14580"/>
    <s v="Middle Atlantic"/>
    <x v="3"/>
    <s v="B Corp"/>
    <m/>
    <x v="0"/>
    <n v="2009"/>
    <n v="6"/>
    <x v="2"/>
    <s v="6 - 10 years"/>
    <x v="1"/>
    <n v="1200000"/>
    <n v="1200000"/>
    <n v="1180000"/>
    <n v="1.0885499999999999"/>
    <n v="1200000"/>
    <n v="960000"/>
    <n v="24000"/>
    <n v="120000"/>
    <n v="0"/>
    <n v="24000"/>
    <n v="48000"/>
    <n v="0"/>
    <n v="12000"/>
    <n v="12000"/>
    <n v="0"/>
    <m/>
    <n v="0"/>
    <n v="0"/>
    <m/>
    <n v="0"/>
    <m/>
    <n v="0"/>
    <m/>
    <n v="100"/>
    <n v="80"/>
    <n v="2"/>
    <n v="10"/>
    <n v="0"/>
    <n v="2"/>
    <n v="4"/>
    <n v="0"/>
    <n v="1"/>
    <n v="1"/>
    <n v="0"/>
    <m/>
    <n v="0"/>
    <n v="0"/>
    <m/>
    <n v="0"/>
    <m/>
    <n v="0"/>
    <m/>
    <n v="10"/>
    <n v="2"/>
    <n v="1200000"/>
    <n v="936000"/>
    <n v="0"/>
    <n v="48000"/>
    <n v="96000"/>
    <n v="0"/>
    <n v="0"/>
    <n v="0"/>
    <n v="0"/>
    <n v="48000"/>
    <n v="72000"/>
    <n v="0"/>
    <n v="0"/>
    <n v="0"/>
    <n v="0"/>
    <m/>
    <n v="0"/>
    <m/>
    <x v="0"/>
    <n v="100"/>
    <n v="78"/>
    <n v="0"/>
    <n v="4"/>
    <n v="8"/>
    <n v="0"/>
    <m/>
    <n v="0"/>
    <n v="0"/>
    <n v="4"/>
    <n v="6"/>
    <n v="0"/>
    <n v="0"/>
    <m/>
    <n v="0"/>
    <m/>
    <m/>
    <m/>
    <n v="4"/>
    <n v="0"/>
    <n v="10"/>
    <n v="0"/>
    <m/>
    <m/>
    <x v="3"/>
  </r>
  <r>
    <x v="4"/>
    <s v="R_9BGIOdE1FDhrlop"/>
    <s v="NY"/>
    <n v="14615"/>
    <s v="Middle Atlantic"/>
    <x v="3"/>
    <s v="Nonprofit"/>
    <m/>
    <x v="2"/>
    <n v="2007"/>
    <n v="8"/>
    <x v="2"/>
    <s v="6 - 10 years"/>
    <x v="1"/>
    <n v="8000000"/>
    <n v="1000000"/>
    <m/>
    <m/>
    <n v="1000000"/>
    <n v="1000000"/>
    <n v="0"/>
    <n v="0"/>
    <n v="0"/>
    <n v="0"/>
    <n v="0"/>
    <n v="0"/>
    <n v="0"/>
    <n v="0"/>
    <n v="0"/>
    <s v="ND"/>
    <n v="0"/>
    <n v="0"/>
    <m/>
    <n v="0"/>
    <m/>
    <n v="0"/>
    <m/>
    <n v="100"/>
    <n v="100"/>
    <n v="0"/>
    <n v="0"/>
    <n v="0"/>
    <n v="0"/>
    <n v="0"/>
    <n v="0"/>
    <n v="0"/>
    <n v="0"/>
    <n v="0"/>
    <m/>
    <n v="0"/>
    <n v="0"/>
    <n v="0"/>
    <n v="0"/>
    <n v="0"/>
    <n v="0"/>
    <m/>
    <n v="0"/>
    <n v="0"/>
    <n v="1000000"/>
    <n v="300000"/>
    <n v="0"/>
    <n v="50000"/>
    <n v="0"/>
    <n v="150000"/>
    <n v="0"/>
    <n v="0"/>
    <n v="0"/>
    <n v="0"/>
    <n v="0"/>
    <n v="0"/>
    <n v="300000"/>
    <n v="0"/>
    <n v="200000"/>
    <m/>
    <n v="0"/>
    <m/>
    <x v="0"/>
    <n v="100"/>
    <n v="30"/>
    <n v="0"/>
    <n v="5"/>
    <n v="0"/>
    <n v="15"/>
    <m/>
    <n v="0"/>
    <n v="0"/>
    <n v="0"/>
    <n v="0"/>
    <n v="0"/>
    <n v="30"/>
    <m/>
    <n v="20"/>
    <s v="Emergency Food Providers"/>
    <m/>
    <m/>
    <n v="5"/>
    <n v="15"/>
    <n v="30"/>
    <n v="20"/>
    <m/>
    <m/>
    <x v="2"/>
  </r>
  <r>
    <x v="4"/>
    <s v="R_b75zvAyMWss7wCp"/>
    <s v="NY"/>
    <n v="12871"/>
    <s v="Middle Atlantic"/>
    <x v="3"/>
    <s v="Producer Cooperative"/>
    <m/>
    <x v="1"/>
    <n v="2012"/>
    <n v="3"/>
    <x v="1"/>
    <s v="3 - 5 years"/>
    <x v="0"/>
    <n v="1123792"/>
    <n v="969702.45"/>
    <n v="1055275"/>
    <n v="1.0395067993009384"/>
    <n v="969702.45"/>
    <n v="0"/>
    <n v="0"/>
    <n v="969702.45"/>
    <n v="0"/>
    <n v="0"/>
    <n v="0"/>
    <n v="0"/>
    <n v="0"/>
    <n v="0"/>
    <n v="0"/>
    <m/>
    <n v="0"/>
    <n v="0"/>
    <m/>
    <n v="0"/>
    <m/>
    <n v="0"/>
    <m/>
    <n v="100"/>
    <n v="0"/>
    <n v="0"/>
    <n v="100"/>
    <n v="0"/>
    <n v="0"/>
    <n v="0"/>
    <n v="0"/>
    <n v="0"/>
    <n v="0"/>
    <n v="0"/>
    <m/>
    <n v="0"/>
    <n v="0"/>
    <m/>
    <n v="0"/>
    <m/>
    <n v="0"/>
    <m/>
    <n v="100"/>
    <n v="0"/>
    <n v="969702.45"/>
    <n v="0"/>
    <n v="678791.71499999997"/>
    <n v="48485.122499999998"/>
    <n v="242425.61249999999"/>
    <n v="0"/>
    <n v="0"/>
    <n v="0"/>
    <n v="0"/>
    <n v="0"/>
    <n v="0"/>
    <n v="0"/>
    <n v="0"/>
    <n v="0"/>
    <n v="0"/>
    <m/>
    <n v="0"/>
    <m/>
    <x v="0"/>
    <n v="100"/>
    <n v="0"/>
    <n v="70"/>
    <n v="5"/>
    <n v="25"/>
    <n v="0"/>
    <m/>
    <n v="0"/>
    <n v="0"/>
    <n v="0"/>
    <n v="0"/>
    <n v="0"/>
    <n v="0"/>
    <m/>
    <n v="0"/>
    <m/>
    <m/>
    <m/>
    <n v="75"/>
    <n v="0"/>
    <n v="0"/>
    <n v="0"/>
    <m/>
    <m/>
    <x v="2"/>
  </r>
  <r>
    <x v="4"/>
    <s v="R_efCHxakZfeP59zL"/>
    <s v="NY"/>
    <n v="10115"/>
    <s v="Middle Atlantic"/>
    <x v="3"/>
    <s v="Nonprofit"/>
    <m/>
    <x v="2"/>
    <n v="2010"/>
    <n v="5"/>
    <x v="1"/>
    <s v="3 - 5 years"/>
    <x v="1"/>
    <n v="1058276"/>
    <n v="890256"/>
    <n v="228888"/>
    <n v="0.23942621395552768"/>
    <n v="890256"/>
    <n v="845743.2"/>
    <n v="0"/>
    <n v="0"/>
    <n v="0"/>
    <n v="4451.28"/>
    <n v="31158.960000000003"/>
    <n v="4451.28"/>
    <n v="4451.28"/>
    <n v="0"/>
    <n v="0"/>
    <m/>
    <n v="0"/>
    <n v="0"/>
    <m/>
    <n v="0"/>
    <m/>
    <n v="0"/>
    <m/>
    <n v="100"/>
    <n v="95"/>
    <n v="0"/>
    <n v="0"/>
    <n v="0"/>
    <n v="0.5"/>
    <n v="3.5"/>
    <n v="0.5"/>
    <n v="0.5"/>
    <n v="0"/>
    <n v="0"/>
    <m/>
    <n v="0"/>
    <n v="0"/>
    <m/>
    <n v="0"/>
    <m/>
    <n v="0"/>
    <m/>
    <n v="0"/>
    <n v="1"/>
    <n v="890256.00000000012"/>
    <n v="712204.80000000005"/>
    <n v="0"/>
    <n v="0"/>
    <n v="0"/>
    <n v="0"/>
    <n v="0"/>
    <n v="0"/>
    <n v="71220.479999999996"/>
    <n v="44512.800000000003"/>
    <n v="0"/>
    <n v="0"/>
    <n v="44512.800000000003"/>
    <n v="0"/>
    <n v="0"/>
    <m/>
    <n v="17805.12"/>
    <m/>
    <x v="0"/>
    <n v="100"/>
    <n v="80"/>
    <n v="0"/>
    <n v="0"/>
    <n v="0"/>
    <n v="0"/>
    <m/>
    <n v="0"/>
    <n v="8"/>
    <n v="5"/>
    <n v="0"/>
    <n v="0"/>
    <n v="5"/>
    <m/>
    <n v="0"/>
    <s v="Farm Share is our CSA"/>
    <n v="2"/>
    <s v="Youth Market"/>
    <n v="0"/>
    <n v="0"/>
    <n v="18"/>
    <n v="2"/>
    <m/>
    <m/>
    <x v="2"/>
  </r>
  <r>
    <x v="4"/>
    <s v="R_9BqDrwwPJ1y5MoJ"/>
    <s v="PA"/>
    <n v="16335"/>
    <s v="Middle Atlantic"/>
    <x v="3"/>
    <s v="Publicly-owned"/>
    <m/>
    <x v="1"/>
    <n v="1870"/>
    <n v="145"/>
    <x v="4"/>
    <s v="11+ years"/>
    <x v="2"/>
    <n v="404233"/>
    <n v="354924"/>
    <n v="121250"/>
    <n v="0.3320455034596384"/>
    <n v="354924"/>
    <n v="88731"/>
    <n v="10647.72"/>
    <n v="35492.400000000001"/>
    <n v="0"/>
    <n v="42590.879999999997"/>
    <n v="35492.400000000001"/>
    <n v="10647.72"/>
    <n v="17746.2"/>
    <n v="7098.4800000000005"/>
    <n v="35492.400000000001"/>
    <m/>
    <n v="0"/>
    <n v="70984.800000000003"/>
    <m/>
    <n v="0"/>
    <m/>
    <n v="0"/>
    <m/>
    <n v="100"/>
    <n v="25"/>
    <n v="3"/>
    <n v="10"/>
    <n v="0"/>
    <n v="12"/>
    <n v="10"/>
    <n v="3"/>
    <n v="5"/>
    <n v="2"/>
    <n v="10"/>
    <m/>
    <n v="0"/>
    <n v="20"/>
    <s v="Artisan Crafts"/>
    <n v="0"/>
    <m/>
    <n v="0"/>
    <m/>
    <n v="10"/>
    <n v="40"/>
    <n v="354923.99999999994"/>
    <n v="287488.44"/>
    <n v="3549.2400000000002"/>
    <n v="53238.6"/>
    <n v="3549.2400000000002"/>
    <n v="0"/>
    <n v="0"/>
    <n v="0"/>
    <n v="0"/>
    <n v="0"/>
    <n v="0"/>
    <n v="7098.4800000000005"/>
    <n v="0"/>
    <n v="0"/>
    <n v="0"/>
    <m/>
    <n v="0"/>
    <m/>
    <x v="0"/>
    <n v="100"/>
    <n v="81"/>
    <n v="1"/>
    <n v="15"/>
    <n v="1"/>
    <n v="0"/>
    <m/>
    <n v="0"/>
    <n v="0"/>
    <n v="0"/>
    <n v="0"/>
    <n v="2"/>
    <n v="0"/>
    <m/>
    <n v="0"/>
    <m/>
    <m/>
    <m/>
    <n v="16"/>
    <n v="0"/>
    <n v="2"/>
    <n v="0"/>
    <m/>
    <m/>
    <x v="2"/>
  </r>
  <r>
    <x v="4"/>
    <s v="R_d0F8Oe1TPaa6QNT"/>
    <s v="NY"/>
    <n v="14608"/>
    <s v="Middle Atlantic"/>
    <x v="3"/>
    <s v="LLC"/>
    <m/>
    <x v="0"/>
    <n v="2007"/>
    <n v="8"/>
    <x v="2"/>
    <s v="6 - 10 years"/>
    <x v="1"/>
    <n v="225000"/>
    <n v="220000"/>
    <m/>
    <m/>
    <n v="220000"/>
    <n v="44000"/>
    <n v="0"/>
    <n v="0"/>
    <n v="0"/>
    <n v="33000"/>
    <n v="11000"/>
    <n v="22000"/>
    <n v="33000"/>
    <n v="0"/>
    <n v="77000"/>
    <m/>
    <n v="0"/>
    <n v="0"/>
    <m/>
    <n v="0"/>
    <n v="0"/>
    <n v="0"/>
    <m/>
    <n v="100"/>
    <n v="20"/>
    <n v="0"/>
    <n v="0"/>
    <n v="0"/>
    <n v="15"/>
    <n v="5"/>
    <n v="10"/>
    <n v="15"/>
    <n v="0"/>
    <n v="35"/>
    <m/>
    <n v="0"/>
    <n v="0"/>
    <m/>
    <n v="0"/>
    <m/>
    <n v="0"/>
    <m/>
    <n v="0"/>
    <n v="60"/>
    <n v="220000"/>
    <n v="143000"/>
    <n v="0"/>
    <n v="55000"/>
    <n v="6600"/>
    <n v="6600"/>
    <n v="0"/>
    <n v="0"/>
    <n v="0"/>
    <n v="0"/>
    <n v="8800"/>
    <n v="0"/>
    <n v="0"/>
    <n v="0"/>
    <n v="0"/>
    <m/>
    <n v="0"/>
    <m/>
    <x v="0"/>
    <n v="100"/>
    <n v="65"/>
    <n v="0"/>
    <n v="25"/>
    <n v="3"/>
    <n v="3"/>
    <m/>
    <n v="0"/>
    <n v="0"/>
    <n v="0"/>
    <n v="4"/>
    <n v="0"/>
    <n v="0"/>
    <m/>
    <n v="0"/>
    <m/>
    <m/>
    <m/>
    <n v="25"/>
    <n v="3"/>
    <n v="4"/>
    <n v="0"/>
    <m/>
    <m/>
    <x v="3"/>
  </r>
  <r>
    <x v="4"/>
    <s v="R_e9czLyBNOiRYqYR"/>
    <s v="NY"/>
    <n v="13122"/>
    <s v="Middle Atlantic"/>
    <x v="3"/>
    <s v="S Corp"/>
    <m/>
    <x v="0"/>
    <n v="2013"/>
    <n v="2"/>
    <x v="5"/>
    <s v="0 - 2 years"/>
    <x v="1"/>
    <n v="185000"/>
    <n v="185000"/>
    <m/>
    <m/>
    <n v="185000"/>
    <n v="175750"/>
    <n v="0"/>
    <n v="7400"/>
    <n v="0"/>
    <n v="0"/>
    <n v="1850"/>
    <n v="0"/>
    <n v="0"/>
    <n v="0"/>
    <n v="0"/>
    <m/>
    <n v="0"/>
    <n v="0"/>
    <m/>
    <n v="0"/>
    <n v="0"/>
    <n v="0"/>
    <m/>
    <n v="100"/>
    <n v="95"/>
    <n v="0"/>
    <n v="4"/>
    <n v="0"/>
    <n v="0"/>
    <n v="1"/>
    <n v="0"/>
    <n v="0"/>
    <n v="0"/>
    <n v="0"/>
    <m/>
    <n v="0"/>
    <n v="0"/>
    <m/>
    <n v="0"/>
    <m/>
    <n v="0"/>
    <m/>
    <n v="4"/>
    <n v="0"/>
    <n v="185000"/>
    <n v="1850"/>
    <n v="0"/>
    <n v="92500"/>
    <n v="83250"/>
    <n v="0"/>
    <n v="0"/>
    <n v="3700"/>
    <n v="0"/>
    <n v="0"/>
    <n v="3700"/>
    <n v="0"/>
    <n v="0"/>
    <n v="0"/>
    <n v="0"/>
    <m/>
    <n v="0"/>
    <m/>
    <x v="0"/>
    <n v="100"/>
    <n v="1"/>
    <n v="0"/>
    <n v="50"/>
    <n v="45"/>
    <n v="0"/>
    <m/>
    <n v="2"/>
    <n v="0"/>
    <n v="0"/>
    <n v="2"/>
    <n v="0"/>
    <n v="0"/>
    <m/>
    <n v="0"/>
    <m/>
    <m/>
    <m/>
    <n v="50"/>
    <n v="0"/>
    <n v="2"/>
    <n v="0"/>
    <m/>
    <m/>
    <x v="3"/>
  </r>
  <r>
    <x v="4"/>
    <s v="R_cO0uHps8pdWKadT"/>
    <s v="MT"/>
    <n v="59860"/>
    <s v="Mountain"/>
    <x v="1"/>
    <s v="Producer-Consumer Cooperative"/>
    <m/>
    <x v="1"/>
    <n v="2012"/>
    <n v="3"/>
    <x v="1"/>
    <s v="3 - 5 years"/>
    <x v="1"/>
    <n v="24000"/>
    <n v="20000"/>
    <n v="8000"/>
    <n v="0.36899999999999999"/>
    <n v="19000"/>
    <n v="3000"/>
    <n v="1000"/>
    <n v="2000"/>
    <n v="0"/>
    <n v="10000"/>
    <n v="1000"/>
    <n v="0"/>
    <n v="500"/>
    <n v="1000"/>
    <n v="500"/>
    <s v="ND"/>
    <n v="0"/>
    <n v="0"/>
    <m/>
    <n v="0"/>
    <m/>
    <n v="0"/>
    <m/>
    <n v="99.999999999999986"/>
    <n v="15.789473684210526"/>
    <n v="5.2631578947368416"/>
    <n v="10.526315789473683"/>
    <n v="0"/>
    <n v="52.631578947368418"/>
    <n v="5.2631578947368416"/>
    <n v="0"/>
    <n v="2.6315789473684208"/>
    <n v="5.2631578947368416"/>
    <n v="2.6315789473684208"/>
    <m/>
    <n v="0"/>
    <n v="0"/>
    <n v="0"/>
    <n v="0"/>
    <n v="0"/>
    <n v="0"/>
    <m/>
    <n v="10.526315789473683"/>
    <n v="10.526315789473683"/>
    <n v="20000"/>
    <n v="0"/>
    <n v="1000"/>
    <n v="19000"/>
    <n v="0"/>
    <n v="0"/>
    <n v="0"/>
    <n v="0"/>
    <n v="0"/>
    <n v="0"/>
    <n v="0"/>
    <n v="0"/>
    <n v="0"/>
    <n v="0"/>
    <n v="0"/>
    <n v="0"/>
    <n v="0"/>
    <m/>
    <x v="0"/>
    <n v="100"/>
    <n v="0"/>
    <n v="5"/>
    <n v="95"/>
    <n v="0"/>
    <n v="0"/>
    <n v="0"/>
    <n v="0"/>
    <n v="0"/>
    <n v="0"/>
    <n v="0"/>
    <n v="0"/>
    <n v="0"/>
    <n v="0"/>
    <n v="0"/>
    <m/>
    <n v="0"/>
    <m/>
    <n v="100"/>
    <n v="0"/>
    <n v="0"/>
    <n v="0"/>
    <m/>
    <m/>
    <x v="3"/>
  </r>
  <r>
    <x v="4"/>
    <s v="R_1TCylt9ewdYLU7r"/>
    <s v="MT"/>
    <n v="59821"/>
    <s v="Mountain"/>
    <x v="1"/>
    <s v="Producer Cooperative"/>
    <m/>
    <x v="1"/>
    <n v="2003"/>
    <n v="12"/>
    <x v="0"/>
    <s v="11+ years"/>
    <x v="1"/>
    <n v="1660064"/>
    <n v="1656046"/>
    <n v="1559906.2"/>
    <n v="1.178846998308499"/>
    <n v="1656045.9999999998"/>
    <n v="761781.16"/>
    <n v="82802.3"/>
    <n v="66241.84"/>
    <n v="0"/>
    <n v="314648.74"/>
    <n v="347769.66"/>
    <n v="49681.38"/>
    <n v="0"/>
    <n v="0"/>
    <n v="33120.92"/>
    <m/>
    <n v="0"/>
    <n v="0"/>
    <m/>
    <n v="0"/>
    <n v="0"/>
    <n v="0"/>
    <m/>
    <n v="100"/>
    <n v="46"/>
    <n v="5"/>
    <n v="4"/>
    <n v="0"/>
    <n v="19"/>
    <n v="21"/>
    <n v="3"/>
    <n v="0"/>
    <n v="0"/>
    <n v="2"/>
    <m/>
    <n v="0"/>
    <n v="0"/>
    <m/>
    <n v="0"/>
    <m/>
    <n v="0"/>
    <m/>
    <n v="4"/>
    <n v="5"/>
    <n v="1656045.9999999998"/>
    <n v="132483.68"/>
    <n v="380890.58"/>
    <n v="695539.32"/>
    <n v="264967.36"/>
    <n v="66241.84"/>
    <n v="0"/>
    <n v="0"/>
    <n v="0"/>
    <n v="49681.38"/>
    <n v="49681.38"/>
    <n v="16560.46"/>
    <n v="0"/>
    <n v="0"/>
    <n v="0"/>
    <m/>
    <n v="0"/>
    <m/>
    <x v="0"/>
    <n v="100"/>
    <n v="8"/>
    <n v="23"/>
    <n v="42"/>
    <n v="16"/>
    <n v="4"/>
    <m/>
    <n v="0"/>
    <n v="0"/>
    <n v="3"/>
    <n v="3"/>
    <n v="1"/>
    <n v="0"/>
    <m/>
    <n v="0"/>
    <m/>
    <m/>
    <m/>
    <n v="65"/>
    <n v="4"/>
    <n v="7"/>
    <n v="0"/>
    <m/>
    <m/>
    <x v="2"/>
  </r>
  <r>
    <x v="4"/>
    <s v="R_3DAFeL0s6DMzMBn"/>
    <s v="CO"/>
    <n v="80524"/>
    <s v="Mountain"/>
    <x v="1"/>
    <s v="LLC"/>
    <m/>
    <x v="0"/>
    <n v="2011"/>
    <n v="4"/>
    <x v="1"/>
    <s v="3 - 5 years"/>
    <x v="0"/>
    <n v="1489595"/>
    <n v="1489595.44"/>
    <n v="1520629.67"/>
    <n v="1.135481170848452"/>
    <n v="1489595.44"/>
    <n v="74479.771999999997"/>
    <n v="14895.954400000001"/>
    <n v="223439.31599999999"/>
    <n v="0"/>
    <n v="74479.771999999997"/>
    <n v="44687.8632"/>
    <n v="74479.771999999997"/>
    <n v="44687.8632"/>
    <n v="14895.954400000001"/>
    <n v="849069.40079999994"/>
    <m/>
    <n v="74479.771999999997"/>
    <n v="0"/>
    <m/>
    <n v="0"/>
    <n v="0"/>
    <n v="0"/>
    <m/>
    <n v="100"/>
    <n v="5"/>
    <n v="1"/>
    <n v="15"/>
    <n v="0"/>
    <n v="5"/>
    <n v="3"/>
    <n v="5"/>
    <n v="3"/>
    <n v="1"/>
    <n v="57"/>
    <m/>
    <n v="5"/>
    <n v="0"/>
    <m/>
    <n v="0"/>
    <m/>
    <n v="0"/>
    <m/>
    <n v="15"/>
    <n v="71"/>
    <n v="1489595.4400000002"/>
    <n v="0"/>
    <n v="446878.63199999998"/>
    <n v="446878.63199999998"/>
    <n v="238335.27040000001"/>
    <n v="0"/>
    <n v="0"/>
    <n v="29791.908800000001"/>
    <n v="0"/>
    <n v="29791.908800000001"/>
    <n v="148959.54399999999"/>
    <n v="148959.54399999999"/>
    <n v="0"/>
    <n v="0"/>
    <n v="0"/>
    <m/>
    <n v="0"/>
    <m/>
    <x v="0"/>
    <n v="100"/>
    <n v="0"/>
    <n v="30"/>
    <n v="30"/>
    <n v="16"/>
    <n v="0"/>
    <m/>
    <n v="2"/>
    <n v="0"/>
    <n v="2"/>
    <n v="10"/>
    <n v="10"/>
    <n v="0"/>
    <m/>
    <n v="0"/>
    <m/>
    <m/>
    <m/>
    <n v="60"/>
    <n v="0"/>
    <n v="22"/>
    <n v="0"/>
    <m/>
    <m/>
    <x v="3"/>
  </r>
  <r>
    <x v="4"/>
    <s v="R_9GiSVqiECOh36ND"/>
    <s v="MT"/>
    <n v="59715"/>
    <s v="Mountain"/>
    <x v="1"/>
    <s v="S Corp"/>
    <m/>
    <x v="0"/>
    <n v="2011"/>
    <n v="4"/>
    <x v="1"/>
    <s v="3 - 5 years"/>
    <x v="1"/>
    <n v="635000"/>
    <n v="625000"/>
    <n v="675300"/>
    <n v="1.1772552755905512"/>
    <n v="625000"/>
    <n v="368750"/>
    <n v="0"/>
    <n v="118750"/>
    <n v="0"/>
    <n v="56250"/>
    <n v="0"/>
    <n v="12500"/>
    <n v="0"/>
    <n v="6250"/>
    <n v="56250"/>
    <m/>
    <n v="3125"/>
    <n v="3125"/>
    <m/>
    <n v="0"/>
    <n v="0"/>
    <n v="0"/>
    <m/>
    <n v="100"/>
    <n v="59"/>
    <n v="0"/>
    <n v="19"/>
    <n v="0"/>
    <n v="9"/>
    <n v="0"/>
    <n v="2"/>
    <n v="0"/>
    <n v="1"/>
    <n v="9"/>
    <m/>
    <n v="0.5"/>
    <n v="0.5"/>
    <s v="Plants/trees"/>
    <n v="0"/>
    <m/>
    <n v="0"/>
    <m/>
    <n v="19"/>
    <n v="13"/>
    <n v="625000"/>
    <n v="0"/>
    <n v="0"/>
    <n v="187500"/>
    <n v="406250"/>
    <n v="0"/>
    <n v="0"/>
    <n v="0"/>
    <n v="0"/>
    <n v="0"/>
    <n v="15625"/>
    <n v="6250"/>
    <n v="9375"/>
    <n v="0"/>
    <n v="0"/>
    <m/>
    <n v="0"/>
    <m/>
    <x v="0"/>
    <n v="100"/>
    <n v="0"/>
    <n v="0"/>
    <n v="30"/>
    <n v="65"/>
    <n v="0"/>
    <m/>
    <n v="0"/>
    <n v="0"/>
    <n v="0"/>
    <n v="2.5"/>
    <n v="1"/>
    <n v="1.5"/>
    <m/>
    <n v="0"/>
    <m/>
    <m/>
    <m/>
    <n v="30"/>
    <n v="0"/>
    <n v="5"/>
    <n v="0"/>
    <m/>
    <m/>
    <x v="3"/>
  </r>
  <r>
    <x v="4"/>
    <s v="R_0qUFutvej8cEcbX"/>
    <s v="AZ"/>
    <n v="85282"/>
    <s v="Mountain"/>
    <x v="1"/>
    <s v="S Corp"/>
    <m/>
    <x v="0"/>
    <n v="2011"/>
    <n v="4"/>
    <x v="1"/>
    <s v="3 - 5 years"/>
    <x v="1"/>
    <n v="350000"/>
    <n v="350000"/>
    <n v="219561.38999999998"/>
    <n v="0.71180539637142848"/>
    <n v="350000"/>
    <n v="0"/>
    <n v="0"/>
    <n v="0"/>
    <n v="0"/>
    <n v="0"/>
    <n v="0"/>
    <n v="350000"/>
    <n v="0"/>
    <n v="0"/>
    <n v="0"/>
    <m/>
    <n v="0"/>
    <n v="0"/>
    <m/>
    <n v="0"/>
    <m/>
    <n v="0"/>
    <m/>
    <n v="100"/>
    <n v="0"/>
    <n v="0"/>
    <n v="0"/>
    <n v="0"/>
    <n v="0"/>
    <n v="0"/>
    <n v="100"/>
    <n v="0"/>
    <n v="0"/>
    <n v="0"/>
    <m/>
    <n v="0"/>
    <n v="0"/>
    <m/>
    <n v="0"/>
    <m/>
    <n v="0"/>
    <m/>
    <n v="0"/>
    <n v="100"/>
    <n v="350000"/>
    <n v="70000"/>
    <n v="0"/>
    <n v="157500"/>
    <n v="122499.99999999999"/>
    <n v="0"/>
    <n v="0"/>
    <n v="0"/>
    <n v="0"/>
    <n v="0"/>
    <n v="0"/>
    <n v="0"/>
    <n v="0"/>
    <n v="0"/>
    <n v="0"/>
    <m/>
    <n v="0"/>
    <m/>
    <x v="0"/>
    <n v="100"/>
    <n v="20"/>
    <n v="0"/>
    <n v="45"/>
    <n v="35"/>
    <n v="0"/>
    <m/>
    <n v="0"/>
    <n v="0"/>
    <n v="0"/>
    <n v="0"/>
    <n v="0"/>
    <n v="0"/>
    <m/>
    <n v="0"/>
    <m/>
    <m/>
    <m/>
    <n v="45"/>
    <n v="0"/>
    <n v="0"/>
    <n v="0"/>
    <m/>
    <m/>
    <x v="2"/>
  </r>
  <r>
    <x v="4"/>
    <s v="R_9Ff6SOGlB8m3iRL"/>
    <s v="CO"/>
    <n v="80237"/>
    <s v="Mountain"/>
    <x v="1"/>
    <s v="Producer-Consumer Cooperative"/>
    <m/>
    <x v="1"/>
    <n v="2007"/>
    <n v="8"/>
    <x v="2"/>
    <s v="6 - 10 years"/>
    <x v="1"/>
    <n v="209656"/>
    <n v="190883"/>
    <n v="19524"/>
    <n v="0.10308823978326401"/>
    <n v="184028.63999999998"/>
    <n v="22905.96"/>
    <n v="3817.66"/>
    <n v="70626.710000000006"/>
    <n v="0"/>
    <n v="3817.66"/>
    <n v="30541.279999999999"/>
    <n v="1908.83"/>
    <n v="5726.49"/>
    <n v="0"/>
    <n v="5726.49"/>
    <m/>
    <n v="3817.66"/>
    <n v="780.96"/>
    <m/>
    <n v="34358.94"/>
    <m/>
    <n v="0"/>
    <m/>
    <n v="100"/>
    <n v="12"/>
    <n v="2"/>
    <n v="37"/>
    <n v="0"/>
    <n v="2"/>
    <n v="16"/>
    <n v="1"/>
    <n v="3"/>
    <n v="0"/>
    <n v="3"/>
    <m/>
    <n v="2"/>
    <n v="4"/>
    <s v="Membership Fees"/>
    <n v="18"/>
    <s v="Mark-up"/>
    <n v="0"/>
    <m/>
    <n v="37"/>
    <n v="31"/>
    <n v="190883"/>
    <n v="26723.620000000003"/>
    <n v="0"/>
    <n v="160341.72"/>
    <n v="3817.66"/>
    <n v="0"/>
    <n v="0"/>
    <n v="0"/>
    <n v="0"/>
    <n v="0"/>
    <n v="0"/>
    <n v="0"/>
    <n v="0"/>
    <n v="0"/>
    <n v="0"/>
    <m/>
    <n v="0"/>
    <m/>
    <x v="0"/>
    <n v="100"/>
    <n v="14"/>
    <n v="0"/>
    <n v="84"/>
    <n v="2"/>
    <n v="0"/>
    <m/>
    <n v="0"/>
    <n v="0"/>
    <n v="0"/>
    <n v="0"/>
    <n v="0"/>
    <n v="0"/>
    <m/>
    <n v="0"/>
    <m/>
    <n v="0"/>
    <m/>
    <n v="84"/>
    <n v="0"/>
    <n v="0"/>
    <n v="0"/>
    <m/>
    <m/>
    <x v="3"/>
  </r>
  <r>
    <x v="4"/>
    <s v="R_8qCLzMTms2c4ebj"/>
    <s v="ID"/>
    <n v="83864"/>
    <s v="Mountain"/>
    <x v="1"/>
    <s v="LLC"/>
    <m/>
    <x v="0"/>
    <n v="2009"/>
    <n v="6"/>
    <x v="2"/>
    <s v="6 - 10 years"/>
    <x v="2"/>
    <n v="26000"/>
    <n v="26000"/>
    <n v="4730"/>
    <n v="0.20138884615384614"/>
    <n v="26000"/>
    <n v="9100"/>
    <n v="1820.0000000000002"/>
    <n v="11570"/>
    <n v="0"/>
    <n v="0"/>
    <n v="780"/>
    <n v="0"/>
    <n v="520"/>
    <n v="130"/>
    <n v="1560"/>
    <m/>
    <n v="520"/>
    <n v="0"/>
    <m/>
    <n v="0"/>
    <m/>
    <n v="0"/>
    <m/>
    <n v="100"/>
    <n v="35"/>
    <n v="7"/>
    <n v="44.5"/>
    <n v="0"/>
    <n v="0"/>
    <n v="3"/>
    <n v="0"/>
    <n v="2"/>
    <n v="0.5"/>
    <n v="6"/>
    <m/>
    <n v="2"/>
    <n v="0"/>
    <m/>
    <n v="0"/>
    <m/>
    <n v="0"/>
    <m/>
    <n v="44.5"/>
    <n v="10.5"/>
    <n v="26000"/>
    <n v="0"/>
    <n v="0"/>
    <n v="26000"/>
    <n v="0"/>
    <n v="0"/>
    <n v="0"/>
    <n v="0"/>
    <n v="0"/>
    <n v="0"/>
    <n v="0"/>
    <n v="0"/>
    <n v="0"/>
    <n v="0"/>
    <n v="0"/>
    <m/>
    <n v="0"/>
    <m/>
    <x v="0"/>
    <n v="100"/>
    <n v="0"/>
    <n v="0"/>
    <n v="100"/>
    <n v="0"/>
    <n v="0"/>
    <m/>
    <n v="0"/>
    <n v="0"/>
    <n v="0"/>
    <n v="0"/>
    <n v="0"/>
    <n v="0"/>
    <m/>
    <n v="0"/>
    <m/>
    <m/>
    <m/>
    <n v="100"/>
    <n v="0"/>
    <n v="0"/>
    <n v="0"/>
    <m/>
    <m/>
    <x v="3"/>
  </r>
  <r>
    <x v="4"/>
    <s v="R_0NvxE4qqZMwTyu1"/>
    <s v="AZ"/>
    <n v="86323"/>
    <s v="Mountain"/>
    <x v="1"/>
    <s v="Nonprofit"/>
    <s v="Non-profit, 501(c)(5) farmers cooperative"/>
    <x v="2"/>
    <n v="2012"/>
    <n v="3"/>
    <x v="1"/>
    <s v="3 - 5 years"/>
    <x v="2"/>
    <n v="25000"/>
    <n v="25000"/>
    <n v="24585"/>
    <n v="1.0886238000000001"/>
    <n v="25000"/>
    <n v="20000"/>
    <n v="500"/>
    <n v="2500"/>
    <n v="0"/>
    <n v="250"/>
    <n v="1250"/>
    <n v="0"/>
    <n v="0"/>
    <n v="0"/>
    <n v="500"/>
    <m/>
    <n v="0"/>
    <n v="0"/>
    <m/>
    <n v="0"/>
    <n v="0"/>
    <n v="0"/>
    <m/>
    <n v="100"/>
    <n v="80"/>
    <n v="2"/>
    <n v="10"/>
    <n v="0"/>
    <n v="1"/>
    <n v="5"/>
    <n v="0"/>
    <n v="0"/>
    <n v="0"/>
    <n v="2"/>
    <m/>
    <n v="0"/>
    <n v="0"/>
    <m/>
    <n v="0"/>
    <m/>
    <n v="0"/>
    <m/>
    <n v="10"/>
    <n v="2"/>
    <n v="25000"/>
    <n v="25000"/>
    <n v="0"/>
    <n v="0"/>
    <n v="0"/>
    <n v="0"/>
    <n v="0"/>
    <n v="0"/>
    <n v="0"/>
    <n v="0"/>
    <n v="0"/>
    <n v="0"/>
    <n v="0"/>
    <n v="0"/>
    <n v="0"/>
    <m/>
    <n v="0"/>
    <m/>
    <x v="0"/>
    <n v="100"/>
    <n v="100"/>
    <n v="0"/>
    <n v="0"/>
    <n v="0"/>
    <n v="0"/>
    <m/>
    <n v="0"/>
    <n v="0"/>
    <n v="0"/>
    <n v="0"/>
    <n v="0"/>
    <n v="0"/>
    <m/>
    <n v="0"/>
    <m/>
    <m/>
    <m/>
    <n v="0"/>
    <n v="0"/>
    <n v="0"/>
    <n v="0"/>
    <m/>
    <m/>
    <x v="2"/>
  </r>
  <r>
    <x v="4"/>
    <s v="R_2dmuOLcdHsGq5EZ"/>
    <s v="CO"/>
    <n v="80477"/>
    <s v="Mountain"/>
    <x v="1"/>
    <s v="Nonprofit"/>
    <m/>
    <x v="2"/>
    <n v="2014"/>
    <n v="1"/>
    <x v="5"/>
    <s v="0 - 2 years"/>
    <x v="2"/>
    <n v="5000"/>
    <n v="4500"/>
    <n v="13300"/>
    <n v="2.94462"/>
    <n v="4500"/>
    <n v="450"/>
    <n v="0"/>
    <n v="3375"/>
    <n v="0"/>
    <n v="45"/>
    <n v="450"/>
    <n v="0"/>
    <n v="90"/>
    <n v="45"/>
    <n v="0"/>
    <m/>
    <n v="0"/>
    <n v="45"/>
    <m/>
    <n v="0"/>
    <n v="0"/>
    <n v="0"/>
    <m/>
    <n v="100"/>
    <n v="10"/>
    <n v="0"/>
    <n v="75"/>
    <n v="0"/>
    <n v="1"/>
    <n v="10"/>
    <n v="0"/>
    <n v="2"/>
    <n v="1"/>
    <n v="0"/>
    <m/>
    <n v="0"/>
    <n v="1"/>
    <s v="health and beauty products"/>
    <n v="0"/>
    <m/>
    <n v="0"/>
    <m/>
    <n v="75"/>
    <n v="4"/>
    <n v="4500"/>
    <n v="0"/>
    <n v="0"/>
    <n v="4500"/>
    <n v="0"/>
    <n v="0"/>
    <n v="0"/>
    <n v="0"/>
    <n v="0"/>
    <n v="0"/>
    <n v="0"/>
    <n v="0"/>
    <n v="0"/>
    <n v="0"/>
    <n v="0"/>
    <m/>
    <n v="0"/>
    <m/>
    <x v="0"/>
    <n v="100"/>
    <n v="0"/>
    <n v="0"/>
    <n v="100"/>
    <n v="0"/>
    <n v="0"/>
    <m/>
    <n v="0"/>
    <n v="0"/>
    <n v="0"/>
    <n v="0"/>
    <n v="0"/>
    <n v="0"/>
    <m/>
    <n v="0"/>
    <m/>
    <m/>
    <m/>
    <n v="100"/>
    <n v="0"/>
    <n v="0"/>
    <n v="0"/>
    <m/>
    <m/>
    <x v="2"/>
  </r>
  <r>
    <x v="4"/>
    <s v="R_wZESjgjHuB5AGcx"/>
    <s v="WY"/>
    <n v="82082"/>
    <s v="Mountain"/>
    <x v="1"/>
    <s v="Producer-Consumer Cooperative"/>
    <m/>
    <x v="1"/>
    <n v="2009"/>
    <n v="6"/>
    <x v="2"/>
    <s v="6 - 10 years"/>
    <x v="2"/>
    <n v="18000"/>
    <m/>
    <n v="10158"/>
    <n v="0.62471699999999997"/>
    <m/>
    <m/>
    <m/>
    <m/>
    <m/>
    <m/>
    <m/>
    <m/>
    <m/>
    <m/>
    <m/>
    <m/>
    <m/>
    <m/>
    <m/>
    <m/>
    <m/>
    <m/>
    <m/>
    <n v="100"/>
    <n v="16"/>
    <n v="5"/>
    <n v="52"/>
    <n v="0"/>
    <n v="0"/>
    <n v="5"/>
    <n v="10"/>
    <n v="7"/>
    <n v="0"/>
    <n v="5"/>
    <m/>
    <n v="0"/>
    <n v="0"/>
    <m/>
    <n v="0"/>
    <m/>
    <n v="0"/>
    <m/>
    <n v="52"/>
    <n v="22"/>
    <n v="0"/>
    <m/>
    <m/>
    <m/>
    <m/>
    <m/>
    <m/>
    <m/>
    <m/>
    <m/>
    <m/>
    <m/>
    <m/>
    <m/>
    <m/>
    <m/>
    <m/>
    <m/>
    <x v="0"/>
    <n v="100"/>
    <n v="100"/>
    <n v="0"/>
    <n v="0"/>
    <n v="0"/>
    <n v="0"/>
    <m/>
    <n v="0"/>
    <n v="0"/>
    <n v="0"/>
    <n v="0"/>
    <n v="0"/>
    <n v="0"/>
    <m/>
    <n v="0"/>
    <s v="direct to consumer"/>
    <m/>
    <m/>
    <n v="0"/>
    <n v="0"/>
    <n v="0"/>
    <n v="0"/>
    <m/>
    <m/>
    <x v="3"/>
  </r>
  <r>
    <x v="4"/>
    <s v="R_ahjPnrjy68zi193"/>
    <s v="NM"/>
    <n v="87105"/>
    <s v="Mountain"/>
    <x v="1"/>
    <s v="LLC"/>
    <m/>
    <x v="0"/>
    <n v="2010"/>
    <n v="5"/>
    <x v="1"/>
    <s v="3 - 5 years"/>
    <x v="1"/>
    <m/>
    <m/>
    <m/>
    <m/>
    <m/>
    <m/>
    <m/>
    <m/>
    <m/>
    <m/>
    <m/>
    <m/>
    <m/>
    <m/>
    <m/>
    <m/>
    <m/>
    <m/>
    <m/>
    <m/>
    <m/>
    <m/>
    <m/>
    <n v="100"/>
    <n v="100"/>
    <n v="0"/>
    <n v="0"/>
    <n v="0"/>
    <n v="0"/>
    <n v="0"/>
    <n v="0"/>
    <n v="0"/>
    <n v="0"/>
    <n v="0"/>
    <m/>
    <n v="0"/>
    <n v="0"/>
    <m/>
    <n v="0"/>
    <m/>
    <n v="0"/>
    <m/>
    <n v="0"/>
    <n v="0"/>
    <m/>
    <m/>
    <m/>
    <m/>
    <m/>
    <m/>
    <m/>
    <m/>
    <m/>
    <m/>
    <m/>
    <m/>
    <m/>
    <m/>
    <m/>
    <m/>
    <m/>
    <m/>
    <x v="0"/>
    <n v="100"/>
    <n v="70"/>
    <n v="0"/>
    <n v="7"/>
    <n v="23"/>
    <n v="0"/>
    <m/>
    <n v="0"/>
    <n v="0"/>
    <n v="0"/>
    <n v="0"/>
    <n v="0"/>
    <n v="0"/>
    <m/>
    <n v="0"/>
    <m/>
    <m/>
    <m/>
    <n v="7"/>
    <n v="0"/>
    <n v="0"/>
    <n v="0"/>
    <m/>
    <m/>
    <x v="2"/>
  </r>
  <r>
    <x v="4"/>
    <s v="R_d4pPRmYg10ug0Ml"/>
    <s v="MA"/>
    <n v="1945"/>
    <s v="New England"/>
    <x v="3"/>
    <s v="Consumer Cooperative"/>
    <m/>
    <x v="1"/>
    <n v="1993"/>
    <n v="22"/>
    <x v="4"/>
    <s v="11+ years"/>
    <x v="2"/>
    <n v="529893"/>
    <n v="471819.94"/>
    <n v="529892.59"/>
    <n v="1.1070000626730303"/>
    <n v="471819.94"/>
    <n v="407037.59"/>
    <n v="4000"/>
    <n v="0"/>
    <n v="0"/>
    <n v="21837.85"/>
    <n v="19223.099999999999"/>
    <n v="1000"/>
    <n v="15796.25"/>
    <n v="0"/>
    <n v="1500"/>
    <s v="ND"/>
    <n v="0"/>
    <n v="600"/>
    <s v="wreaths"/>
    <n v="400"/>
    <s v="body care"/>
    <n v="425.15"/>
    <s v="candles"/>
    <n v="100"/>
    <n v="86.269687966133873"/>
    <n v="0.84778104121669795"/>
    <n v="0"/>
    <n v="0"/>
    <n v="4.6284288027335165"/>
    <n v="4.0742449333531763"/>
    <n v="0.21194526030417449"/>
    <n v="3.3479403180798166"/>
    <n v="0"/>
    <n v="0.31791789045626173"/>
    <m/>
    <n v="0"/>
    <n v="0.12716715618250471"/>
    <m/>
    <n v="8.4778104121669806E-2"/>
    <m/>
    <n v="9.0108527418319789E-2"/>
    <m/>
    <n v="0"/>
    <n v="4.1798572565627463"/>
    <n v="471819.94"/>
    <n v="471819.94"/>
    <n v="0"/>
    <n v="0"/>
    <n v="0"/>
    <n v="0"/>
    <n v="0"/>
    <n v="0"/>
    <n v="0"/>
    <n v="0"/>
    <n v="0"/>
    <n v="0"/>
    <n v="0"/>
    <n v="0"/>
    <n v="0"/>
    <n v="0"/>
    <n v="0"/>
    <m/>
    <x v="0"/>
    <n v="100"/>
    <n v="100"/>
    <n v="0"/>
    <n v="0"/>
    <n v="0"/>
    <n v="0"/>
    <n v="0"/>
    <n v="0"/>
    <n v="0"/>
    <n v="0"/>
    <n v="0"/>
    <n v="0"/>
    <n v="0"/>
    <n v="0"/>
    <n v="0"/>
    <m/>
    <n v="0"/>
    <m/>
    <n v="0"/>
    <n v="0"/>
    <n v="0"/>
    <n v="0"/>
    <m/>
    <m/>
    <x v="3"/>
  </r>
  <r>
    <x v="4"/>
    <s v="R_1ePIR0W5gjoBVLh"/>
    <s v="VT"/>
    <n v="5301"/>
    <s v="New England"/>
    <x v="3"/>
    <s v="Nonprofit"/>
    <m/>
    <x v="2"/>
    <n v="2009"/>
    <n v="6"/>
    <x v="2"/>
    <s v="6 - 10 years"/>
    <x v="0"/>
    <n v="213359"/>
    <n v="213359"/>
    <n v="183200"/>
    <n v="1.1065330405560581"/>
    <n v="213359"/>
    <n v="71918"/>
    <n v="2229"/>
    <n v="1177"/>
    <n v="0"/>
    <n v="110803"/>
    <n v="2672"/>
    <n v="1910"/>
    <n v="19071"/>
    <n v="0"/>
    <n v="2889"/>
    <s v="ND"/>
    <n v="0"/>
    <n v="690"/>
    <s v="Beverages"/>
    <n v="0"/>
    <m/>
    <n v="0"/>
    <m/>
    <n v="100"/>
    <n v="33.707507065556172"/>
    <n v="1.044718057358724"/>
    <n v="0.55165237932311273"/>
    <n v="0"/>
    <n v="51.932658102072097"/>
    <n v="1.2523493267216288"/>
    <n v="0.89520479567302069"/>
    <n v="8.9384558420315052"/>
    <n v="0"/>
    <n v="1.3540558401567311"/>
    <m/>
    <n v="0"/>
    <n v="0.32339859110700742"/>
    <m/>
    <n v="0"/>
    <n v="0"/>
    <n v="0"/>
    <m/>
    <n v="0.55165237932311273"/>
    <n v="11.511115068968264"/>
    <n v="213359"/>
    <n v="1679"/>
    <n v="0"/>
    <n v="101530"/>
    <n v="16255"/>
    <n v="0"/>
    <n v="0"/>
    <n v="0"/>
    <n v="0"/>
    <n v="61501"/>
    <n v="8283"/>
    <n v="24111"/>
    <n v="0"/>
    <n v="0"/>
    <n v="0"/>
    <s v="Private Schools (moved to K12)"/>
    <n v="0"/>
    <s v="Individuals (moved to direct)"/>
    <x v="0"/>
    <n v="100"/>
    <n v="0.78693657169371811"/>
    <n v="0"/>
    <n v="47.586462253760089"/>
    <n v="7.6186146354266748"/>
    <n v="0"/>
    <n v="0"/>
    <n v="0"/>
    <n v="0"/>
    <n v="28.825125727060964"/>
    <n v="3.8821891741149894"/>
    <n v="11.300671637943561"/>
    <n v="0"/>
    <n v="0"/>
    <n v="0"/>
    <m/>
    <n v="0"/>
    <m/>
    <n v="47.586462253760089"/>
    <n v="0"/>
    <n v="44.007986539119514"/>
    <n v="0"/>
    <m/>
    <m/>
    <x v="2"/>
  </r>
  <r>
    <x v="4"/>
    <s v="R_87GNd5iTjEnTS6h"/>
    <s v="NH"/>
    <n v="3576"/>
    <s v="New England"/>
    <x v="3"/>
    <s v="C Corp"/>
    <m/>
    <x v="0"/>
    <n v="2013"/>
    <n v="2"/>
    <x v="5"/>
    <s v="0 - 2 years"/>
    <x v="0"/>
    <n v="107067"/>
    <n v="41515"/>
    <n v="92385"/>
    <n v="1.0342732214407802"/>
    <n v="41515"/>
    <n v="25776"/>
    <n v="0"/>
    <n v="14690"/>
    <n v="0"/>
    <n v="193"/>
    <n v="0"/>
    <n v="0"/>
    <n v="0"/>
    <n v="0"/>
    <n v="381"/>
    <s v="ND"/>
    <n v="0"/>
    <n v="475"/>
    <s v="flowers"/>
    <n v="0"/>
    <m/>
    <n v="0"/>
    <m/>
    <n v="100"/>
    <n v="62.088401782488255"/>
    <n v="0"/>
    <n v="35.384800674455015"/>
    <n v="0"/>
    <n v="0.46489220763579431"/>
    <n v="0"/>
    <n v="0"/>
    <n v="0"/>
    <n v="0"/>
    <n v="0.91774057569553169"/>
    <m/>
    <n v="0"/>
    <n v="1.1441647597254003"/>
    <m/>
    <n v="0"/>
    <n v="0"/>
    <n v="0"/>
    <m/>
    <n v="35.384800674455015"/>
    <n v="2.0619053354209322"/>
    <n v="41515"/>
    <n v="0"/>
    <n v="0"/>
    <n v="0"/>
    <n v="37567"/>
    <n v="0"/>
    <n v="0"/>
    <n v="0"/>
    <n v="0"/>
    <n v="1717"/>
    <n v="0"/>
    <n v="2231"/>
    <n v="0"/>
    <n v="0"/>
    <n v="0"/>
    <n v="0"/>
    <n v="0"/>
    <m/>
    <x v="0"/>
    <n v="100"/>
    <n v="0"/>
    <n v="0"/>
    <n v="0"/>
    <n v="90.490184270745516"/>
    <n v="0"/>
    <n v="0"/>
    <n v="0"/>
    <n v="0"/>
    <n v="4.1358545104179214"/>
    <n v="0"/>
    <n v="5.3739612188365644"/>
    <n v="0"/>
    <n v="0"/>
    <n v="0"/>
    <m/>
    <n v="0"/>
    <m/>
    <n v="0"/>
    <n v="0"/>
    <n v="9.5098157292544858"/>
    <n v="0"/>
    <m/>
    <m/>
    <x v="0"/>
  </r>
  <r>
    <x v="4"/>
    <s v="R_9EokRz3nwSplFcx"/>
    <s v="VT"/>
    <n v="5150"/>
    <s v="New England"/>
    <x v="3"/>
    <s v="C Corp"/>
    <m/>
    <x v="0"/>
    <n v="1978"/>
    <n v="37"/>
    <x v="4"/>
    <s v="11+ years"/>
    <x v="0"/>
    <n v="70000000"/>
    <n v="69500000"/>
    <n v="69342000"/>
    <n v="1.0965942"/>
    <n v="69500000"/>
    <n v="35500000"/>
    <n v="0"/>
    <n v="13300000"/>
    <n v="11300000"/>
    <n v="8400000"/>
    <n v="250000"/>
    <n v="49000"/>
    <n v="0"/>
    <n v="1000"/>
    <n v="240000"/>
    <s v="ND"/>
    <n v="10000"/>
    <n v="450000"/>
    <s v="trucking"/>
    <n v="0"/>
    <m/>
    <n v="0"/>
    <m/>
    <n v="100"/>
    <n v="51.079136690647488"/>
    <n v="0"/>
    <n v="19.136690647482013"/>
    <n v="16.258992805755394"/>
    <n v="12.086330935251798"/>
    <n v="0.35971223021582738"/>
    <n v="7.0503597122302156E-2"/>
    <n v="0"/>
    <n v="1.4388489208633094E-3"/>
    <n v="0.34532374100719426"/>
    <m/>
    <n v="1.4388489208633093E-2"/>
    <n v="0.64748201438848918"/>
    <m/>
    <n v="0"/>
    <n v="0"/>
    <n v="0"/>
    <m/>
    <n v="35.39568345323741"/>
    <n v="1.079136690647482"/>
    <n v="69500000"/>
    <n v="695000"/>
    <n v="0"/>
    <n v="14595000"/>
    <n v="38225000"/>
    <n v="695000"/>
    <n v="0"/>
    <n v="695000"/>
    <n v="0"/>
    <n v="2085000"/>
    <n v="7645000"/>
    <n v="2780000"/>
    <n v="2085000"/>
    <n v="0"/>
    <n v="0"/>
    <m/>
    <n v="0"/>
    <m/>
    <x v="0"/>
    <n v="100"/>
    <n v="1"/>
    <n v="0"/>
    <n v="21"/>
    <n v="55"/>
    <n v="1"/>
    <m/>
    <n v="1"/>
    <n v="0"/>
    <n v="3"/>
    <n v="11"/>
    <n v="4"/>
    <n v="3"/>
    <m/>
    <n v="0"/>
    <m/>
    <m/>
    <m/>
    <n v="21"/>
    <n v="1"/>
    <n v="21"/>
    <n v="0"/>
    <m/>
    <m/>
    <x v="3"/>
  </r>
  <r>
    <x v="4"/>
    <s v="R_3Pk0bQ0mCDCdM57"/>
    <s v="MA"/>
    <n v="2762"/>
    <s v="New England"/>
    <x v="3"/>
    <s v="Nonprofit"/>
    <m/>
    <x v="2"/>
    <n v="1997"/>
    <n v="18"/>
    <x v="3"/>
    <s v="11+ years"/>
    <x v="0"/>
    <n v="5287562"/>
    <n v="4821996"/>
    <n v="917885"/>
    <n v="0.19216771264336946"/>
    <n v="4821996"/>
    <n v="4656115"/>
    <n v="0"/>
    <n v="0"/>
    <n v="0"/>
    <n v="0"/>
    <n v="0"/>
    <n v="0"/>
    <n v="0"/>
    <n v="0"/>
    <n v="0"/>
    <s v="ND"/>
    <n v="0"/>
    <n v="165881"/>
    <s v="Branded Packaging"/>
    <n v="0"/>
    <m/>
    <n v="0"/>
    <m/>
    <n v="100"/>
    <n v="96.5599100455496"/>
    <n v="0"/>
    <n v="0"/>
    <n v="0"/>
    <n v="0"/>
    <n v="0"/>
    <n v="0"/>
    <n v="0"/>
    <n v="0"/>
    <n v="0"/>
    <m/>
    <n v="0"/>
    <n v="3.4400899544503973"/>
    <m/>
    <n v="0"/>
    <n v="0"/>
    <n v="0"/>
    <m/>
    <n v="0"/>
    <n v="3.4400899544503973"/>
    <n v="4821996"/>
    <n v="0"/>
    <n v="2820867.6599999997"/>
    <n v="1205499"/>
    <n v="0"/>
    <n v="723299.4"/>
    <n v="0"/>
    <n v="0"/>
    <n v="0"/>
    <n v="0"/>
    <n v="72329.94"/>
    <n v="0"/>
    <n v="0"/>
    <n v="0"/>
    <n v="0"/>
    <m/>
    <n v="0"/>
    <m/>
    <x v="0"/>
    <n v="100"/>
    <n v="0"/>
    <n v="58.5"/>
    <n v="25"/>
    <n v="0"/>
    <n v="15"/>
    <m/>
    <n v="0"/>
    <n v="0"/>
    <n v="0"/>
    <n v="1.5"/>
    <n v="0"/>
    <n v="0"/>
    <m/>
    <n v="0"/>
    <m/>
    <m/>
    <m/>
    <n v="83.5"/>
    <n v="15"/>
    <n v="1.5"/>
    <n v="0"/>
    <m/>
    <m/>
    <x v="2"/>
  </r>
  <r>
    <x v="4"/>
    <s v="R_9EnMjE3z6yg3Mgd"/>
    <s v="VT"/>
    <n v="5648"/>
    <s v="New England"/>
    <x v="3"/>
    <s v="LLC"/>
    <m/>
    <x v="0"/>
    <n v="2011"/>
    <n v="4"/>
    <x v="1"/>
    <s v="3 - 5 years"/>
    <x v="2"/>
    <n v="1564400"/>
    <n v="1564400"/>
    <n v="658500"/>
    <n v="1.1665108028637177"/>
    <n v="1564400"/>
    <n v="344168"/>
    <n v="46932"/>
    <n v="406744"/>
    <n v="78220"/>
    <n v="391100"/>
    <n v="78220"/>
    <n v="31288"/>
    <n v="62576"/>
    <n v="15644"/>
    <n v="109508.00000000001"/>
    <m/>
    <n v="0"/>
    <n v="0"/>
    <m/>
    <n v="0"/>
    <n v="0"/>
    <n v="0"/>
    <m/>
    <n v="100"/>
    <n v="22"/>
    <n v="3"/>
    <n v="26"/>
    <n v="5"/>
    <n v="25"/>
    <n v="5"/>
    <n v="2"/>
    <n v="4"/>
    <n v="1"/>
    <n v="7"/>
    <m/>
    <n v="0"/>
    <n v="0"/>
    <m/>
    <n v="0"/>
    <m/>
    <n v="0"/>
    <m/>
    <n v="31"/>
    <n v="14"/>
    <n v="1564400"/>
    <n v="0"/>
    <n v="0"/>
    <n v="1564400"/>
    <n v="0"/>
    <n v="0"/>
    <n v="0"/>
    <n v="0"/>
    <n v="0"/>
    <n v="0"/>
    <n v="0"/>
    <n v="0"/>
    <n v="0"/>
    <n v="0"/>
    <n v="0"/>
    <m/>
    <n v="0"/>
    <m/>
    <x v="0"/>
    <n v="100"/>
    <n v="0"/>
    <n v="0"/>
    <n v="100"/>
    <n v="0"/>
    <n v="0"/>
    <m/>
    <n v="0"/>
    <n v="0"/>
    <n v="0"/>
    <n v="0"/>
    <n v="0"/>
    <n v="0"/>
    <m/>
    <n v="0"/>
    <m/>
    <m/>
    <m/>
    <n v="100"/>
    <n v="0"/>
    <n v="0"/>
    <n v="0"/>
    <m/>
    <m/>
    <x v="3"/>
  </r>
  <r>
    <x v="4"/>
    <s v="R_9XkfluanxrQNng1"/>
    <s v="RI"/>
    <n v="2860"/>
    <s v="New England"/>
    <x v="3"/>
    <s v="Nonprofit"/>
    <m/>
    <x v="2"/>
    <n v="2004"/>
    <n v="11"/>
    <x v="0"/>
    <s v="11+ years"/>
    <x v="1"/>
    <n v="1800240"/>
    <n v="1095859"/>
    <n v="1613006"/>
    <n v="0.99408014598053585"/>
    <n v="1095859.0000000002"/>
    <n v="602722.45000000007"/>
    <n v="21917.18"/>
    <n v="32875.769999999997"/>
    <n v="10958.59"/>
    <n v="219171.80000000002"/>
    <n v="164378.85"/>
    <n v="10958.59"/>
    <n v="0"/>
    <n v="0"/>
    <n v="32875.769999999997"/>
    <m/>
    <n v="0"/>
    <n v="0"/>
    <m/>
    <n v="0"/>
    <m/>
    <n v="0"/>
    <m/>
    <n v="100"/>
    <n v="55"/>
    <n v="2"/>
    <n v="3"/>
    <n v="1"/>
    <n v="20"/>
    <n v="15"/>
    <n v="1"/>
    <n v="0"/>
    <n v="0"/>
    <n v="3"/>
    <m/>
    <n v="0"/>
    <n v="0"/>
    <m/>
    <n v="0"/>
    <m/>
    <n v="0"/>
    <m/>
    <n v="4"/>
    <n v="4"/>
    <n v="1095859"/>
    <n v="171501.93350000001"/>
    <n v="0"/>
    <n v="405467.83"/>
    <n v="460260.77999999997"/>
    <n v="0"/>
    <n v="0"/>
    <n v="0"/>
    <n v="0"/>
    <n v="6575.1540000000005"/>
    <n v="41094.712500000001"/>
    <n v="3287.5770000000002"/>
    <n v="7671.012999999999"/>
    <n v="0"/>
    <n v="0"/>
    <m/>
    <n v="0"/>
    <m/>
    <x v="0"/>
    <n v="100"/>
    <n v="15.65"/>
    <n v="0"/>
    <n v="37"/>
    <n v="42"/>
    <n v="0"/>
    <m/>
    <n v="0"/>
    <n v="0"/>
    <n v="0.6"/>
    <n v="3.75"/>
    <n v="0.3"/>
    <n v="0.7"/>
    <m/>
    <n v="0"/>
    <m/>
    <m/>
    <m/>
    <n v="37"/>
    <n v="0"/>
    <n v="5.35"/>
    <n v="0"/>
    <m/>
    <m/>
    <x v="3"/>
  </r>
  <r>
    <x v="4"/>
    <s v="R_3r3vH2cVDEkeoER"/>
    <s v="VT"/>
    <n v="5401"/>
    <s v="New England"/>
    <x v="3"/>
    <s v="Nonprofit"/>
    <m/>
    <x v="2"/>
    <n v="2008"/>
    <n v="7"/>
    <x v="2"/>
    <s v="6 - 10 years"/>
    <x v="2"/>
    <n v="585101"/>
    <n v="569636"/>
    <n v="606489"/>
    <n v="1.1474656905388985"/>
    <n v="569636"/>
    <n v="400836"/>
    <n v="18000"/>
    <n v="28000"/>
    <n v="14000"/>
    <n v="38000"/>
    <n v="15000"/>
    <n v="0"/>
    <n v="20000"/>
    <n v="0"/>
    <n v="35000"/>
    <s v="ND"/>
    <n v="800"/>
    <n v="0"/>
    <m/>
    <n v="0"/>
    <m/>
    <n v="0"/>
    <m/>
    <n v="100.00000000000001"/>
    <n v="70.367041408899723"/>
    <n v="3.1599126459704094"/>
    <n v="4.9154196715095253"/>
    <n v="2.4577098357547627"/>
    <n v="6.6709266970486416"/>
    <n v="2.633260538308674"/>
    <n v="0"/>
    <n v="3.5110140510782326"/>
    <n v="0"/>
    <n v="6.1442745893869066"/>
    <m/>
    <n v="0.1404405620431293"/>
    <n v="0"/>
    <n v="0"/>
    <n v="0"/>
    <n v="0"/>
    <n v="0"/>
    <m/>
    <n v="7.373129507264288"/>
    <n v="9.7957292025082694"/>
    <n v="569636"/>
    <n v="0"/>
    <n v="0"/>
    <n v="569636"/>
    <n v="0"/>
    <n v="0"/>
    <n v="0"/>
    <n v="0"/>
    <n v="0"/>
    <n v="0"/>
    <n v="0"/>
    <n v="0"/>
    <n v="0"/>
    <n v="0"/>
    <n v="0"/>
    <m/>
    <n v="0"/>
    <m/>
    <x v="0"/>
    <n v="100"/>
    <n v="0"/>
    <n v="0"/>
    <n v="100"/>
    <n v="0"/>
    <n v="0"/>
    <m/>
    <n v="0"/>
    <n v="0"/>
    <n v="0"/>
    <n v="0"/>
    <n v="0"/>
    <n v="0"/>
    <m/>
    <n v="0"/>
    <m/>
    <m/>
    <m/>
    <n v="100"/>
    <n v="0"/>
    <n v="0"/>
    <n v="0"/>
    <m/>
    <m/>
    <x v="3"/>
  </r>
  <r>
    <x v="4"/>
    <s v="R_eXsxcW36xnlR4C9"/>
    <s v="NH"/>
    <n v="3307"/>
    <s v="New England"/>
    <x v="3"/>
    <s v="LLC"/>
    <m/>
    <x v="0"/>
    <n v="2010"/>
    <n v="5"/>
    <x v="1"/>
    <s v="3 - 5 years"/>
    <x v="1"/>
    <n v="400000"/>
    <n v="375000"/>
    <m/>
    <m/>
    <n v="375000"/>
    <n v="0"/>
    <n v="0"/>
    <n v="375000"/>
    <n v="0"/>
    <n v="0"/>
    <n v="0"/>
    <n v="0"/>
    <n v="0"/>
    <n v="0"/>
    <n v="0"/>
    <s v="ND"/>
    <n v="0"/>
    <n v="0"/>
    <m/>
    <n v="0"/>
    <m/>
    <n v="0"/>
    <m/>
    <n v="100"/>
    <n v="0"/>
    <n v="0"/>
    <n v="100"/>
    <n v="0"/>
    <n v="0"/>
    <n v="0"/>
    <n v="0"/>
    <n v="0"/>
    <n v="0"/>
    <n v="0"/>
    <m/>
    <n v="0"/>
    <n v="0"/>
    <n v="0"/>
    <n v="0"/>
    <n v="0"/>
    <n v="0"/>
    <m/>
    <n v="100"/>
    <n v="0"/>
    <n v="375000"/>
    <n v="93750"/>
    <n v="0"/>
    <n v="157500"/>
    <n v="11250"/>
    <n v="0"/>
    <n v="0"/>
    <n v="0"/>
    <n v="0"/>
    <n v="0"/>
    <n v="0"/>
    <n v="112500"/>
    <n v="0"/>
    <n v="0"/>
    <n v="0"/>
    <m/>
    <n v="0"/>
    <m/>
    <x v="0"/>
    <n v="100"/>
    <n v="25"/>
    <n v="0"/>
    <n v="42"/>
    <n v="3"/>
    <n v="0"/>
    <m/>
    <n v="0"/>
    <n v="0"/>
    <n v="0"/>
    <n v="0"/>
    <n v="30"/>
    <n v="0"/>
    <m/>
    <n v="0"/>
    <m/>
    <m/>
    <m/>
    <n v="42"/>
    <n v="0"/>
    <n v="30"/>
    <n v="0"/>
    <m/>
    <m/>
    <x v="2"/>
  </r>
  <r>
    <x v="4"/>
    <s v="R_9siMrBgXmWDpzi5"/>
    <s v="VT"/>
    <n v="5855"/>
    <s v="New England"/>
    <x v="3"/>
    <s v="Nonprofit"/>
    <m/>
    <x v="2"/>
    <n v="2009"/>
    <n v="6"/>
    <x v="2"/>
    <s v="6 - 10 years"/>
    <x v="1"/>
    <n v="76182"/>
    <m/>
    <n v="83960"/>
    <n v="1.2200220524533354"/>
    <n v="325599"/>
    <n v="100527"/>
    <n v="11312"/>
    <n v="50907"/>
    <n v="0"/>
    <n v="105651"/>
    <n v="32852"/>
    <n v="5882"/>
    <n v="11829"/>
    <n v="0"/>
    <n v="1300"/>
    <s v="ND"/>
    <n v="0"/>
    <n v="5339"/>
    <s v="Misc."/>
    <n v="0"/>
    <m/>
    <n v="0"/>
    <m/>
    <n v="100"/>
    <n v="30.874480572729031"/>
    <n v="3.4742121443861929"/>
    <n v="15.634876028489032"/>
    <n v="0"/>
    <n v="32.448195479715849"/>
    <n v="10.089711577738262"/>
    <n v="1.8065166047807273"/>
    <n v="3.6329964158366583"/>
    <n v="0"/>
    <n v="0.39926412550407098"/>
    <m/>
    <n v="0"/>
    <n v="1.6397470508201808"/>
    <m/>
    <n v="0"/>
    <n v="0"/>
    <n v="0"/>
    <m/>
    <n v="15.634876028489032"/>
    <n v="7.4785241969416374"/>
    <n v="325598.99999999994"/>
    <n v="0"/>
    <n v="0"/>
    <n v="78143.759999999995"/>
    <n v="35815.89"/>
    <n v="0"/>
    <n v="0"/>
    <n v="0"/>
    <n v="0"/>
    <n v="169311.48"/>
    <n v="0"/>
    <n v="3255.9900000000002"/>
    <n v="26047.920000000002"/>
    <n v="0"/>
    <n v="9767.9699999999993"/>
    <m/>
    <n v="3255.9900000000002"/>
    <m/>
    <x v="0"/>
    <n v="100"/>
    <n v="0"/>
    <n v="0"/>
    <n v="24"/>
    <n v="11"/>
    <n v="0"/>
    <m/>
    <n v="0"/>
    <n v="0"/>
    <n v="52"/>
    <n v="0"/>
    <n v="1"/>
    <n v="8"/>
    <m/>
    <n v="3"/>
    <s v="Corrections"/>
    <n v="1"/>
    <s v="Misc."/>
    <n v="24"/>
    <n v="0"/>
    <n v="61"/>
    <n v="4"/>
    <m/>
    <m/>
    <x v="0"/>
  </r>
  <r>
    <x v="4"/>
    <s v="R_5jLmjmX2dsrgcG9"/>
    <s v="MA"/>
    <n v="1852"/>
    <s v="New England"/>
    <x v="3"/>
    <s v="Nonprofit"/>
    <m/>
    <x v="2"/>
    <n v="2005"/>
    <n v="10"/>
    <x v="2"/>
    <s v="6 - 10 years"/>
    <x v="1"/>
    <n v="427393"/>
    <n v="301810"/>
    <n v="121797"/>
    <n v="0.31546908582966965"/>
    <n v="301810"/>
    <n v="289885.07"/>
    <n v="0"/>
    <n v="0"/>
    <n v="0"/>
    <n v="0"/>
    <n v="4140"/>
    <n v="0"/>
    <n v="0"/>
    <n v="1031.25"/>
    <n v="4131.68"/>
    <s v="ND"/>
    <n v="2622"/>
    <n v="0"/>
    <m/>
    <n v="0"/>
    <m/>
    <n v="0"/>
    <m/>
    <n v="100"/>
    <n v="96.048861866737354"/>
    <n v="0"/>
    <n v="0"/>
    <n v="0"/>
    <n v="0"/>
    <n v="1.3717239322752726"/>
    <n v="0"/>
    <n v="0"/>
    <n v="0.34168847950697462"/>
    <n v="1.3689672310393957"/>
    <m/>
    <n v="0.86875849044100595"/>
    <n v="0"/>
    <n v="0"/>
    <n v="0"/>
    <n v="0"/>
    <n v="0"/>
    <m/>
    <n v="0"/>
    <n v="2.5794142009873759"/>
    <n v="301810"/>
    <n v="244466.1"/>
    <n v="0"/>
    <n v="0"/>
    <n v="1509.05"/>
    <n v="0"/>
    <n v="0"/>
    <n v="0"/>
    <n v="3923.53"/>
    <n v="0"/>
    <n v="1509.05"/>
    <n v="0"/>
    <n v="45271.5"/>
    <n v="0"/>
    <n v="0"/>
    <m/>
    <n v="5130.7700000000004"/>
    <m/>
    <x v="0"/>
    <n v="100"/>
    <n v="81"/>
    <n v="0"/>
    <n v="0"/>
    <n v="0.5"/>
    <n v="0"/>
    <m/>
    <n v="0"/>
    <n v="1.3"/>
    <n v="0"/>
    <n v="0.5"/>
    <n v="0"/>
    <n v="15"/>
    <m/>
    <n v="0"/>
    <s v="SNAP CSA (MOVED TO csa)"/>
    <n v="1.7"/>
    <s v="Other"/>
    <n v="0"/>
    <n v="0"/>
    <n v="16.8"/>
    <n v="1.7"/>
    <m/>
    <m/>
    <x v="0"/>
  </r>
  <r>
    <x v="4"/>
    <s v="R_6RUeEdX5BnXw2vX"/>
    <s v="RI"/>
    <n v="2912"/>
    <s v="New England"/>
    <x v="3"/>
    <s v="No formal legal structure"/>
    <m/>
    <x v="3"/>
    <n v="2006"/>
    <n v="9"/>
    <x v="2"/>
    <s v="6 - 10 years"/>
    <x v="2"/>
    <n v="250729"/>
    <n v="248000"/>
    <n v="239963"/>
    <n v="1.0594667589309574"/>
    <n v="248000"/>
    <n v="172788"/>
    <n v="0"/>
    <n v="11400"/>
    <n v="0"/>
    <n v="31100"/>
    <n v="15818"/>
    <n v="0"/>
    <n v="16894"/>
    <n v="0"/>
    <n v="0"/>
    <s v="ND"/>
    <n v="0"/>
    <n v="0"/>
    <m/>
    <n v="0"/>
    <m/>
    <n v="0"/>
    <m/>
    <n v="100"/>
    <n v="69.67258064516129"/>
    <n v="0"/>
    <n v="4.596774193548387"/>
    <n v="0"/>
    <n v="12.54032258064516"/>
    <n v="6.3782258064516126"/>
    <n v="0"/>
    <n v="6.8120967741935488"/>
    <n v="0"/>
    <n v="0"/>
    <m/>
    <n v="0"/>
    <n v="0"/>
    <n v="0"/>
    <n v="0"/>
    <n v="0"/>
    <n v="0"/>
    <m/>
    <n v="4.596774193548387"/>
    <n v="6.8120967741935488"/>
    <n v="248000"/>
    <n v="248000"/>
    <n v="0"/>
    <n v="0"/>
    <n v="0"/>
    <n v="0"/>
    <n v="0"/>
    <n v="0"/>
    <n v="0"/>
    <n v="0"/>
    <n v="0"/>
    <n v="0"/>
    <n v="0"/>
    <n v="0"/>
    <n v="0"/>
    <m/>
    <n v="0"/>
    <m/>
    <x v="0"/>
    <n v="100"/>
    <n v="100"/>
    <n v="0"/>
    <n v="0"/>
    <n v="0"/>
    <n v="0"/>
    <m/>
    <n v="0"/>
    <n v="0"/>
    <n v="0"/>
    <n v="0"/>
    <n v="0"/>
    <n v="0"/>
    <m/>
    <n v="0"/>
    <m/>
    <m/>
    <m/>
    <n v="0"/>
    <n v="0"/>
    <n v="0"/>
    <n v="0"/>
    <m/>
    <m/>
    <x v="3"/>
  </r>
  <r>
    <x v="4"/>
    <s v="R_4JwuUPR3TImGuJD"/>
    <s v="ME"/>
    <n v="4785"/>
    <s v="New England"/>
    <x v="3"/>
    <s v="LLC"/>
    <m/>
    <x v="0"/>
    <n v="2011"/>
    <n v="4"/>
    <x v="1"/>
    <s v="3 - 5 years"/>
    <x v="0"/>
    <n v="155000"/>
    <n v="155000"/>
    <n v="237900"/>
    <n v="1.6990664516129033"/>
    <n v="155000"/>
    <n v="0"/>
    <n v="155000"/>
    <n v="0"/>
    <n v="0"/>
    <n v="0"/>
    <n v="0"/>
    <n v="0"/>
    <n v="0"/>
    <n v="0"/>
    <n v="0"/>
    <m/>
    <n v="0"/>
    <n v="0"/>
    <m/>
    <n v="0"/>
    <n v="0"/>
    <n v="0"/>
    <m/>
    <n v="100"/>
    <n v="0"/>
    <n v="100"/>
    <n v="0"/>
    <n v="0"/>
    <n v="0"/>
    <n v="0"/>
    <n v="0"/>
    <n v="0"/>
    <n v="0"/>
    <n v="0"/>
    <m/>
    <n v="0"/>
    <n v="0"/>
    <m/>
    <n v="0"/>
    <m/>
    <n v="0"/>
    <m/>
    <n v="0"/>
    <n v="0"/>
    <n v="155000"/>
    <n v="0"/>
    <n v="0"/>
    <n v="0"/>
    <n v="0"/>
    <n v="155000"/>
    <n v="0"/>
    <n v="0"/>
    <n v="0"/>
    <n v="0"/>
    <n v="0"/>
    <n v="0"/>
    <n v="0"/>
    <n v="0"/>
    <n v="0"/>
    <m/>
    <n v="0"/>
    <m/>
    <x v="0"/>
    <n v="100"/>
    <n v="0"/>
    <n v="0"/>
    <n v="0"/>
    <n v="0"/>
    <n v="100"/>
    <m/>
    <n v="0"/>
    <n v="0"/>
    <n v="0"/>
    <n v="0"/>
    <n v="0"/>
    <n v="0"/>
    <m/>
    <n v="0"/>
    <m/>
    <m/>
    <m/>
    <n v="0"/>
    <n v="100"/>
    <n v="0"/>
    <n v="0"/>
    <m/>
    <m/>
    <x v="2"/>
  </r>
  <r>
    <x v="4"/>
    <s v="R_8IbGFFR9Vt6oful"/>
    <s v="MA"/>
    <n v="1440"/>
    <s v="New England"/>
    <x v="3"/>
    <s v="Producer-Consumer Cooperative"/>
    <m/>
    <x v="1"/>
    <n v="2010"/>
    <n v="5"/>
    <x v="1"/>
    <s v="3 - 5 years"/>
    <x v="2"/>
    <n v="144262"/>
    <n v="142840"/>
    <n v="140192"/>
    <n v="1.0757686986177926"/>
    <n v="142813.51999999999"/>
    <n v="14284"/>
    <n v="1428.4"/>
    <n v="74276.800000000003"/>
    <n v="0"/>
    <n v="8570.4"/>
    <n v="7142"/>
    <n v="5713.6"/>
    <n v="8570.4"/>
    <n v="7142"/>
    <n v="7142"/>
    <m/>
    <n v="5713.6"/>
    <n v="1401.92"/>
    <m/>
    <n v="1428.4"/>
    <m/>
    <n v="0"/>
    <m/>
    <n v="100"/>
    <n v="10"/>
    <n v="1"/>
    <n v="52"/>
    <n v="0"/>
    <n v="6"/>
    <n v="5"/>
    <n v="4"/>
    <n v="6"/>
    <n v="5"/>
    <n v="5"/>
    <m/>
    <n v="4"/>
    <n v="1"/>
    <s v="Fruit"/>
    <n v="1"/>
    <s v="Candy"/>
    <n v="0"/>
    <m/>
    <n v="52"/>
    <n v="26"/>
    <n v="142840"/>
    <n v="0"/>
    <n v="0"/>
    <n v="142840"/>
    <n v="0"/>
    <n v="0"/>
    <n v="0"/>
    <n v="0"/>
    <n v="0"/>
    <n v="0"/>
    <n v="0"/>
    <n v="0"/>
    <n v="0"/>
    <n v="0"/>
    <n v="0"/>
    <m/>
    <n v="0"/>
    <m/>
    <x v="0"/>
    <n v="100"/>
    <n v="0"/>
    <n v="0"/>
    <n v="100"/>
    <n v="0"/>
    <n v="0"/>
    <m/>
    <n v="0"/>
    <n v="0"/>
    <n v="0"/>
    <n v="0"/>
    <n v="0"/>
    <n v="0"/>
    <m/>
    <n v="0"/>
    <s v="MEMBER FO COOP (MOVED TO COOP_"/>
    <m/>
    <m/>
    <n v="100"/>
    <n v="0"/>
    <n v="0"/>
    <n v="0"/>
    <m/>
    <m/>
    <x v="3"/>
  </r>
  <r>
    <x v="4"/>
    <s v="R_4MIEauzWGWzk0XX"/>
    <s v="ME"/>
    <n v="4988"/>
    <s v="New England"/>
    <x v="3"/>
    <s v="LLC"/>
    <m/>
    <x v="0"/>
    <n v="2014"/>
    <n v="1"/>
    <x v="5"/>
    <s v="0 - 2 years"/>
    <x v="1"/>
    <n v="140362"/>
    <n v="52906"/>
    <n v="191451"/>
    <n v="1.5099261694760688"/>
    <n v="52906.000000000007"/>
    <n v="26453"/>
    <n v="0"/>
    <n v="15871.8"/>
    <n v="0"/>
    <n v="5290.6"/>
    <n v="2645.3"/>
    <n v="1587.1799999999998"/>
    <n v="0"/>
    <n v="0"/>
    <n v="1058.1200000000001"/>
    <m/>
    <n v="0"/>
    <n v="0"/>
    <m/>
    <n v="0"/>
    <n v="0"/>
    <n v="0"/>
    <m/>
    <n v="100"/>
    <n v="50"/>
    <n v="0"/>
    <n v="30"/>
    <n v="0"/>
    <n v="10"/>
    <n v="5"/>
    <n v="3"/>
    <n v="0"/>
    <n v="0"/>
    <n v="2"/>
    <m/>
    <n v="0"/>
    <n v="0"/>
    <m/>
    <n v="0"/>
    <m/>
    <n v="0"/>
    <m/>
    <n v="30"/>
    <n v="5"/>
    <n v="52906"/>
    <n v="16400.86"/>
    <n v="0"/>
    <n v="0"/>
    <n v="0"/>
    <n v="2645.3"/>
    <n v="0"/>
    <n v="0"/>
    <n v="0"/>
    <n v="0"/>
    <n v="1587.1799999999998"/>
    <n v="0"/>
    <n v="0"/>
    <n v="0"/>
    <n v="32272.66"/>
    <m/>
    <n v="0"/>
    <m/>
    <x v="0"/>
    <n v="100"/>
    <n v="31"/>
    <n v="0"/>
    <n v="0"/>
    <n v="0"/>
    <n v="5"/>
    <m/>
    <n v="0"/>
    <n v="0"/>
    <n v="0"/>
    <n v="3"/>
    <n v="0"/>
    <n v="0"/>
    <m/>
    <n v="61"/>
    <s v="EBT/SNAP"/>
    <m/>
    <m/>
    <n v="0"/>
    <n v="5"/>
    <n v="3"/>
    <n v="61"/>
    <m/>
    <m/>
    <x v="2"/>
  </r>
  <r>
    <x v="4"/>
    <s v="R_2skBQwFfksqMs7j"/>
    <s v="VT"/>
    <n v="5701"/>
    <s v="New England"/>
    <x v="3"/>
    <s v="Nonprofit"/>
    <m/>
    <x v="2"/>
    <n v="2006"/>
    <n v="9"/>
    <x v="2"/>
    <s v="6 - 10 years"/>
    <x v="1"/>
    <n v="273800"/>
    <m/>
    <n v="283072"/>
    <n v="1.1444875967859753"/>
    <m/>
    <m/>
    <m/>
    <m/>
    <m/>
    <m/>
    <m/>
    <m/>
    <m/>
    <m/>
    <m/>
    <m/>
    <m/>
    <m/>
    <m/>
    <m/>
    <m/>
    <m/>
    <m/>
    <n v="100"/>
    <n v="45"/>
    <n v="0"/>
    <n v="30"/>
    <n v="0"/>
    <n v="0"/>
    <n v="5"/>
    <n v="0"/>
    <n v="5"/>
    <n v="0"/>
    <n v="15"/>
    <m/>
    <n v="0"/>
    <n v="0"/>
    <m/>
    <n v="0"/>
    <m/>
    <n v="0"/>
    <m/>
    <n v="30"/>
    <n v="20"/>
    <n v="0"/>
    <m/>
    <m/>
    <m/>
    <m/>
    <m/>
    <m/>
    <m/>
    <m/>
    <m/>
    <m/>
    <m/>
    <m/>
    <m/>
    <m/>
    <m/>
    <m/>
    <m/>
    <x v="0"/>
    <n v="100"/>
    <n v="0"/>
    <n v="0"/>
    <n v="75"/>
    <n v="15"/>
    <n v="0"/>
    <m/>
    <n v="0"/>
    <n v="0"/>
    <n v="5"/>
    <n v="5"/>
    <n v="0"/>
    <n v="0"/>
    <m/>
    <n v="0"/>
    <m/>
    <m/>
    <m/>
    <n v="75"/>
    <n v="0"/>
    <n v="10"/>
    <n v="0"/>
    <m/>
    <m/>
    <x v="2"/>
  </r>
  <r>
    <x v="4"/>
    <s v="R_8IavcfLY99cVgsR"/>
    <s v="OR"/>
    <n v="97124"/>
    <s v="Pacific"/>
    <x v="1"/>
    <s v="S Corp"/>
    <m/>
    <x v="0"/>
    <n v="2009"/>
    <n v="6"/>
    <x v="2"/>
    <s v="6 - 10 years"/>
    <x v="0"/>
    <n v="4000000"/>
    <n v="4000000"/>
    <n v="3462600"/>
    <n v="0.95827455000000006"/>
    <n v="4000000"/>
    <n v="0"/>
    <n v="0"/>
    <n v="3000000"/>
    <n v="0"/>
    <n v="400000"/>
    <n v="600000"/>
    <n v="0"/>
    <n v="0"/>
    <n v="0"/>
    <n v="0"/>
    <s v="ND"/>
    <n v="0"/>
    <n v="0"/>
    <m/>
    <n v="0"/>
    <m/>
    <n v="0"/>
    <m/>
    <n v="100"/>
    <n v="0"/>
    <n v="0"/>
    <n v="75"/>
    <n v="0"/>
    <n v="10"/>
    <n v="15"/>
    <n v="0"/>
    <n v="0"/>
    <n v="0"/>
    <n v="0"/>
    <m/>
    <n v="0"/>
    <n v="0"/>
    <n v="0"/>
    <n v="0"/>
    <n v="0"/>
    <n v="0"/>
    <m/>
    <n v="75"/>
    <n v="0"/>
    <n v="4000000"/>
    <n v="0"/>
    <n v="0"/>
    <n v="0"/>
    <n v="4000000"/>
    <n v="0"/>
    <n v="0"/>
    <n v="0"/>
    <n v="0"/>
    <n v="0"/>
    <n v="0"/>
    <n v="0"/>
    <n v="0"/>
    <n v="0"/>
    <n v="0"/>
    <n v="0"/>
    <n v="0"/>
    <m/>
    <x v="0"/>
    <n v="100"/>
    <n v="0"/>
    <n v="0"/>
    <n v="0"/>
    <n v="100"/>
    <n v="0"/>
    <n v="0"/>
    <n v="0"/>
    <n v="0"/>
    <n v="0"/>
    <n v="0"/>
    <n v="0"/>
    <n v="0"/>
    <n v="0"/>
    <n v="0"/>
    <m/>
    <n v="0"/>
    <m/>
    <n v="0"/>
    <n v="0"/>
    <n v="0"/>
    <n v="0"/>
    <m/>
    <m/>
    <x v="3"/>
  </r>
  <r>
    <x v="4"/>
    <s v="R_4VMnCLHHXuZr0IR"/>
    <s v="HI"/>
    <n v="96720"/>
    <s v="Pacific"/>
    <x v="1"/>
    <s v="Nonprofit"/>
    <m/>
    <x v="2"/>
    <n v="2007"/>
    <n v="8"/>
    <x v="2"/>
    <s v="6 - 10 years"/>
    <x v="1"/>
    <n v="4018816"/>
    <n v="25810"/>
    <n v="3480532"/>
    <n v="0.95872737741663216"/>
    <n v="25810"/>
    <n v="25810"/>
    <n v="0"/>
    <n v="0"/>
    <n v="0"/>
    <n v="0"/>
    <n v="0"/>
    <n v="0"/>
    <n v="0"/>
    <n v="0"/>
    <n v="0"/>
    <s v="ND"/>
    <n v="0"/>
    <n v="0"/>
    <m/>
    <n v="0"/>
    <m/>
    <n v="0"/>
    <m/>
    <n v="100"/>
    <n v="100"/>
    <n v="0"/>
    <n v="0"/>
    <n v="0"/>
    <n v="0"/>
    <n v="0"/>
    <n v="0"/>
    <n v="0"/>
    <n v="0"/>
    <n v="0"/>
    <m/>
    <n v="0"/>
    <n v="0"/>
    <n v="0"/>
    <n v="0"/>
    <n v="0"/>
    <n v="0"/>
    <m/>
    <n v="0"/>
    <n v="0"/>
    <n v="25810"/>
    <n v="25810"/>
    <n v="0"/>
    <n v="0"/>
    <n v="0"/>
    <n v="0"/>
    <n v="0"/>
    <n v="0"/>
    <n v="0"/>
    <n v="0"/>
    <n v="0"/>
    <n v="0"/>
    <n v="0"/>
    <n v="0"/>
    <n v="0"/>
    <n v="0"/>
    <n v="0"/>
    <m/>
    <x v="0"/>
    <n v="100"/>
    <n v="100"/>
    <n v="0"/>
    <n v="0"/>
    <n v="0"/>
    <n v="0"/>
    <n v="0"/>
    <n v="0"/>
    <n v="0"/>
    <n v="0"/>
    <n v="0"/>
    <n v="0"/>
    <n v="0"/>
    <n v="0"/>
    <n v="0"/>
    <m/>
    <n v="0"/>
    <m/>
    <n v="0"/>
    <n v="0"/>
    <n v="0"/>
    <n v="0"/>
    <m/>
    <m/>
    <x v="0"/>
  </r>
  <r>
    <x v="4"/>
    <s v="R_2soWB51vstQiURf"/>
    <s v="OR"/>
    <n v="97720"/>
    <s v="Pacific"/>
    <x v="1"/>
    <s v="Producer Cooperative"/>
    <m/>
    <x v="1"/>
    <n v="1986"/>
    <n v="29"/>
    <x v="4"/>
    <s v="11+ years"/>
    <x v="0"/>
    <n v="96000000"/>
    <n v="96000000"/>
    <n v="4000000"/>
    <n v="4.6124999999999999E-2"/>
    <n v="96000000"/>
    <n v="0"/>
    <n v="0"/>
    <n v="96000000"/>
    <n v="0"/>
    <n v="0"/>
    <n v="0"/>
    <n v="0"/>
    <n v="0"/>
    <n v="0"/>
    <n v="0"/>
    <m/>
    <n v="0"/>
    <n v="0"/>
    <m/>
    <n v="0"/>
    <m/>
    <n v="0"/>
    <m/>
    <n v="100"/>
    <n v="0"/>
    <n v="0"/>
    <n v="100"/>
    <n v="0"/>
    <n v="0"/>
    <n v="0"/>
    <n v="0"/>
    <n v="0"/>
    <n v="0"/>
    <n v="0"/>
    <m/>
    <n v="0"/>
    <n v="0"/>
    <m/>
    <n v="0"/>
    <m/>
    <n v="0"/>
    <m/>
    <n v="100"/>
    <n v="0"/>
    <n v="96000000"/>
    <n v="0"/>
    <n v="0"/>
    <n v="86400000"/>
    <n v="4800000"/>
    <n v="0"/>
    <n v="0"/>
    <n v="4800000"/>
    <n v="0"/>
    <n v="0"/>
    <n v="0"/>
    <n v="0"/>
    <n v="0"/>
    <n v="0"/>
    <n v="0"/>
    <m/>
    <n v="0"/>
    <m/>
    <x v="0"/>
    <n v="100"/>
    <n v="0"/>
    <n v="0"/>
    <n v="90"/>
    <n v="5"/>
    <n v="0"/>
    <m/>
    <n v="5"/>
    <n v="0"/>
    <n v="0"/>
    <n v="0"/>
    <n v="0"/>
    <n v="0"/>
    <m/>
    <n v="0"/>
    <m/>
    <m/>
    <m/>
    <n v="90"/>
    <n v="0"/>
    <n v="0"/>
    <n v="0"/>
    <m/>
    <m/>
    <x v="3"/>
  </r>
  <r>
    <x v="4"/>
    <s v="R_BQBe4SFSsXXbw7n"/>
    <s v="CA"/>
    <n v="90401"/>
    <s v="Pacific"/>
    <x v="1"/>
    <s v="Publicly-owned"/>
    <s v="Municipal program"/>
    <x v="1"/>
    <n v="1981"/>
    <n v="34"/>
    <x v="4"/>
    <s v="11+ years"/>
    <x v="1"/>
    <n v="16526466"/>
    <n v="16526466"/>
    <n v="671945"/>
    <n v="4.5009206142438439E-2"/>
    <n v="16526466"/>
    <n v="13502122.722000001"/>
    <n v="0"/>
    <n v="0"/>
    <n v="0"/>
    <n v="0"/>
    <n v="0"/>
    <n v="0"/>
    <n v="0"/>
    <n v="0"/>
    <n v="0"/>
    <m/>
    <n v="0"/>
    <n v="1669173.0659999999"/>
    <m/>
    <n v="1355170.2119999998"/>
    <m/>
    <n v="0"/>
    <m/>
    <n v="100"/>
    <n v="81.7"/>
    <n v="0"/>
    <n v="0"/>
    <n v="0"/>
    <n v="0"/>
    <n v="0"/>
    <n v="0"/>
    <n v="0"/>
    <n v="0"/>
    <n v="0"/>
    <m/>
    <n v="0"/>
    <n v="10.1"/>
    <s v="Processed includes canned, dried, bread, grains, value added"/>
    <n v="8.1999999999999993"/>
    <s v="Meat, poultry, fish, eggs, dairy are in one category"/>
    <n v="0"/>
    <m/>
    <n v="0"/>
    <n v="18.299999999999997"/>
    <n v="16526466"/>
    <n v="16526466"/>
    <n v="0"/>
    <n v="0"/>
    <n v="0"/>
    <n v="0"/>
    <n v="0"/>
    <n v="0"/>
    <n v="0"/>
    <n v="0"/>
    <n v="0"/>
    <n v="0"/>
    <n v="0"/>
    <n v="0"/>
    <n v="0"/>
    <m/>
    <n v="0"/>
    <m/>
    <x v="0"/>
    <n v="100"/>
    <n v="100"/>
    <n v="0"/>
    <n v="0"/>
    <n v="0"/>
    <n v="0"/>
    <m/>
    <n v="0"/>
    <n v="0"/>
    <n v="0"/>
    <n v="0"/>
    <n v="0"/>
    <n v="0"/>
    <m/>
    <n v="0"/>
    <m/>
    <m/>
    <m/>
    <n v="0"/>
    <n v="0"/>
    <n v="0"/>
    <n v="0"/>
    <m/>
    <m/>
    <x v="3"/>
  </r>
  <r>
    <x v="4"/>
    <s v="R_7PrT0SHL8h35Khn"/>
    <s v="CA"/>
    <n v="94107"/>
    <s v="Pacific"/>
    <x v="1"/>
    <s v="B Corp"/>
    <m/>
    <x v="0"/>
    <n v="2013"/>
    <n v="2"/>
    <x v="5"/>
    <s v="0 - 2 years"/>
    <x v="2"/>
    <n v="12000000"/>
    <n v="11800000"/>
    <m/>
    <m/>
    <n v="11800000"/>
    <n v="2950000"/>
    <n v="590000"/>
    <n v="1062000"/>
    <n v="708000"/>
    <n v="1062000"/>
    <n v="590000"/>
    <n v="472000"/>
    <n v="1180000"/>
    <n v="472000"/>
    <n v="826000.00000000012"/>
    <m/>
    <n v="236000"/>
    <n v="1652000.0000000002"/>
    <m/>
    <n v="0"/>
    <n v="0"/>
    <n v="0"/>
    <m/>
    <n v="100"/>
    <n v="25"/>
    <n v="5"/>
    <n v="9"/>
    <n v="6"/>
    <n v="9"/>
    <n v="5"/>
    <n v="4"/>
    <n v="10"/>
    <n v="4"/>
    <n v="7"/>
    <m/>
    <n v="2"/>
    <n v="14"/>
    <s v="Prepared meals"/>
    <n v="0"/>
    <m/>
    <n v="0"/>
    <m/>
    <n v="15"/>
    <n v="41"/>
    <n v="11800000"/>
    <n v="0"/>
    <n v="0"/>
    <n v="11800000"/>
    <n v="0"/>
    <n v="0"/>
    <n v="0"/>
    <n v="0"/>
    <n v="0"/>
    <n v="0"/>
    <n v="0"/>
    <n v="0"/>
    <n v="0"/>
    <n v="0"/>
    <n v="0"/>
    <m/>
    <n v="0"/>
    <m/>
    <x v="0"/>
    <n v="100"/>
    <n v="0"/>
    <n v="0"/>
    <n v="100"/>
    <n v="0"/>
    <n v="0"/>
    <m/>
    <n v="0"/>
    <n v="0"/>
    <n v="0"/>
    <n v="0"/>
    <n v="0"/>
    <n v="0"/>
    <m/>
    <n v="0"/>
    <m/>
    <m/>
    <m/>
    <n v="100"/>
    <n v="0"/>
    <n v="0"/>
    <n v="0"/>
    <m/>
    <m/>
    <x v="3"/>
  </r>
  <r>
    <x v="4"/>
    <s v="R_bg9K7poXkyCdEah"/>
    <s v="CA"/>
    <n v="95472"/>
    <s v="Pacific"/>
    <x v="1"/>
    <s v="S Corp"/>
    <m/>
    <x v="0"/>
    <n v="2011"/>
    <n v="4"/>
    <x v="1"/>
    <s v="3 - 5 years"/>
    <x v="0"/>
    <n v="1420000"/>
    <n v="1350000"/>
    <m/>
    <m/>
    <n v="1350000"/>
    <n v="1242000"/>
    <n v="0"/>
    <n v="13500"/>
    <n v="0"/>
    <n v="0"/>
    <n v="81000"/>
    <n v="13500"/>
    <n v="0"/>
    <n v="0"/>
    <n v="0"/>
    <m/>
    <n v="0"/>
    <n v="0"/>
    <m/>
    <n v="0"/>
    <n v="0"/>
    <n v="0"/>
    <m/>
    <n v="100"/>
    <n v="92"/>
    <n v="0"/>
    <n v="1"/>
    <n v="0"/>
    <n v="0"/>
    <n v="6"/>
    <n v="1"/>
    <n v="0"/>
    <n v="0"/>
    <n v="0"/>
    <m/>
    <n v="0"/>
    <n v="0"/>
    <m/>
    <n v="0"/>
    <m/>
    <n v="0"/>
    <m/>
    <n v="1"/>
    <n v="1"/>
    <n v="1350000"/>
    <n v="0"/>
    <n v="0"/>
    <n v="202500"/>
    <n v="1147500"/>
    <n v="0"/>
    <n v="0"/>
    <n v="0"/>
    <n v="0"/>
    <n v="0"/>
    <n v="0"/>
    <n v="0"/>
    <n v="0"/>
    <n v="0"/>
    <n v="0"/>
    <m/>
    <n v="0"/>
    <m/>
    <x v="0"/>
    <n v="100"/>
    <n v="0"/>
    <n v="0"/>
    <n v="15"/>
    <n v="85"/>
    <n v="0"/>
    <m/>
    <n v="0"/>
    <n v="0"/>
    <n v="0"/>
    <n v="0"/>
    <n v="0"/>
    <n v="0"/>
    <m/>
    <n v="0"/>
    <m/>
    <m/>
    <m/>
    <n v="15"/>
    <n v="0"/>
    <n v="0"/>
    <n v="0"/>
    <m/>
    <m/>
    <x v="1"/>
  </r>
  <r>
    <x v="4"/>
    <s v="R_23sLQPdgg9Qu6RT"/>
    <s v="HI"/>
    <n v="96704"/>
    <s v="Pacific"/>
    <x v="1"/>
    <s v="S Corp"/>
    <m/>
    <x v="0"/>
    <n v="1993"/>
    <n v="22"/>
    <x v="4"/>
    <s v="11+ years"/>
    <x v="1"/>
    <n v="1160000"/>
    <n v="1160000"/>
    <n v="947100"/>
    <n v="0.90382732758620687"/>
    <n v="1160000"/>
    <n v="1044000"/>
    <n v="23200"/>
    <n v="0"/>
    <n v="0"/>
    <n v="34800"/>
    <n v="46400"/>
    <n v="0"/>
    <n v="0"/>
    <n v="0"/>
    <n v="11600"/>
    <m/>
    <n v="0"/>
    <n v="0"/>
    <m/>
    <n v="0"/>
    <m/>
    <n v="0"/>
    <m/>
    <n v="100"/>
    <n v="90"/>
    <n v="2"/>
    <n v="0"/>
    <n v="0"/>
    <n v="3"/>
    <n v="4"/>
    <n v="0"/>
    <n v="0"/>
    <n v="0"/>
    <n v="1"/>
    <m/>
    <n v="0"/>
    <n v="0"/>
    <m/>
    <n v="0"/>
    <m/>
    <n v="0"/>
    <m/>
    <n v="0"/>
    <n v="1"/>
    <n v="1160000"/>
    <n v="232000"/>
    <n v="232000"/>
    <n v="348000"/>
    <n v="290000"/>
    <n v="0"/>
    <n v="0"/>
    <n v="0"/>
    <n v="0"/>
    <n v="58000"/>
    <n v="0"/>
    <n v="0"/>
    <n v="0"/>
    <n v="0"/>
    <n v="0"/>
    <m/>
    <n v="0"/>
    <m/>
    <x v="0"/>
    <n v="100"/>
    <n v="20"/>
    <n v="20"/>
    <n v="30"/>
    <n v="25"/>
    <n v="0"/>
    <m/>
    <n v="0"/>
    <n v="0"/>
    <n v="5"/>
    <n v="0"/>
    <n v="0"/>
    <n v="0"/>
    <m/>
    <n v="0"/>
    <m/>
    <m/>
    <m/>
    <n v="50"/>
    <n v="0"/>
    <n v="5"/>
    <n v="0"/>
    <m/>
    <m/>
    <x v="3"/>
  </r>
  <r>
    <x v="4"/>
    <s v="R_blQ4ufbr1HQGL5j"/>
    <s v="CA"/>
    <n v="95472"/>
    <s v="Pacific"/>
    <x v="1"/>
    <s v="S Corp"/>
    <m/>
    <x v="0"/>
    <n v="1996"/>
    <n v="19"/>
    <x v="3"/>
    <s v="11+ years"/>
    <x v="0"/>
    <n v="880000"/>
    <n v="870000"/>
    <n v="870000"/>
    <n v="1.0944204545454546"/>
    <n v="870000"/>
    <n v="609000"/>
    <n v="0"/>
    <n v="0"/>
    <n v="0"/>
    <n v="217500"/>
    <n v="0"/>
    <n v="43500"/>
    <n v="0"/>
    <n v="0"/>
    <n v="0"/>
    <m/>
    <n v="0"/>
    <n v="0"/>
    <m/>
    <n v="0"/>
    <n v="0"/>
    <n v="0"/>
    <m/>
    <n v="100"/>
    <n v="70"/>
    <n v="0"/>
    <n v="0"/>
    <n v="0"/>
    <n v="25"/>
    <n v="0"/>
    <n v="5"/>
    <n v="0"/>
    <n v="0"/>
    <n v="0"/>
    <m/>
    <n v="0"/>
    <n v="0"/>
    <m/>
    <n v="0"/>
    <m/>
    <n v="0"/>
    <m/>
    <n v="0"/>
    <n v="5"/>
    <n v="870000"/>
    <n v="0"/>
    <n v="87000"/>
    <n v="0"/>
    <n v="696000"/>
    <n v="87000"/>
    <n v="0"/>
    <n v="0"/>
    <n v="0"/>
    <n v="0"/>
    <n v="0"/>
    <n v="0"/>
    <n v="0"/>
    <n v="0"/>
    <n v="0"/>
    <m/>
    <n v="0"/>
    <m/>
    <x v="0"/>
    <n v="100"/>
    <n v="0"/>
    <n v="10"/>
    <n v="0"/>
    <n v="80"/>
    <n v="10"/>
    <m/>
    <n v="0"/>
    <n v="0"/>
    <n v="0"/>
    <n v="0"/>
    <n v="0"/>
    <n v="0"/>
    <m/>
    <n v="0"/>
    <m/>
    <m/>
    <m/>
    <n v="10"/>
    <n v="10"/>
    <n v="0"/>
    <n v="0"/>
    <m/>
    <m/>
    <x v="3"/>
  </r>
  <r>
    <x v="4"/>
    <s v="R_e9yfiMyngXXzFJj"/>
    <s v="CA"/>
    <n v="95627"/>
    <s v="Pacific"/>
    <x v="1"/>
    <s v="S Corp"/>
    <m/>
    <x v="0"/>
    <n v="2007"/>
    <n v="8"/>
    <x v="2"/>
    <s v="6 - 10 years"/>
    <x v="1"/>
    <n v="829921"/>
    <n v="760327"/>
    <n v="851397"/>
    <n v="1.1381670171016278"/>
    <n v="763969.79999999993"/>
    <n v="555038.71"/>
    <n v="15206.54"/>
    <n v="83635.97"/>
    <n v="0"/>
    <n v="0"/>
    <n v="30413.08"/>
    <n v="7603.27"/>
    <n v="0"/>
    <n v="0"/>
    <n v="38016.35"/>
    <m/>
    <n v="0"/>
    <n v="34055.879999999997"/>
    <m/>
    <n v="0"/>
    <n v="0"/>
    <n v="0"/>
    <m/>
    <n v="100"/>
    <n v="73"/>
    <n v="2"/>
    <n v="11"/>
    <n v="0"/>
    <n v="0"/>
    <n v="4"/>
    <n v="1"/>
    <n v="0"/>
    <n v="0"/>
    <n v="5"/>
    <m/>
    <n v="0"/>
    <n v="4"/>
    <s v="Nuts"/>
    <n v="0"/>
    <m/>
    <n v="0"/>
    <m/>
    <n v="11"/>
    <n v="10"/>
    <n v="760327"/>
    <n v="258511.18000000002"/>
    <n v="0"/>
    <n v="250907.91"/>
    <n v="250907.91"/>
    <n v="0"/>
    <n v="0"/>
    <n v="0"/>
    <n v="0"/>
    <n v="0"/>
    <n v="0"/>
    <n v="0"/>
    <n v="0"/>
    <n v="0"/>
    <n v="0"/>
    <m/>
    <n v="0"/>
    <m/>
    <x v="0"/>
    <n v="100"/>
    <n v="34"/>
    <n v="0"/>
    <n v="33"/>
    <n v="33"/>
    <n v="0"/>
    <m/>
    <n v="0"/>
    <n v="0"/>
    <n v="0"/>
    <n v="0"/>
    <n v="0"/>
    <n v="0"/>
    <m/>
    <n v="0"/>
    <m/>
    <m/>
    <m/>
    <n v="33"/>
    <n v="0"/>
    <n v="0"/>
    <n v="0"/>
    <m/>
    <m/>
    <x v="2"/>
  </r>
  <r>
    <x v="4"/>
    <s v="R_3PkbCtjWYsJUBSt"/>
    <s v="CA"/>
    <n v="93023"/>
    <s v="Pacific"/>
    <x v="1"/>
    <s v="No formal legal structure"/>
    <m/>
    <x v="3"/>
    <n v="1990"/>
    <n v="25"/>
    <x v="4"/>
    <s v="11+ years"/>
    <x v="1"/>
    <n v="500000"/>
    <n v="500000"/>
    <n v="100"/>
    <m/>
    <n v="500000"/>
    <n v="500000"/>
    <n v="0"/>
    <n v="0"/>
    <n v="0"/>
    <n v="0"/>
    <n v="0"/>
    <n v="0"/>
    <n v="0"/>
    <n v="0"/>
    <n v="0"/>
    <m/>
    <n v="0"/>
    <n v="0"/>
    <m/>
    <n v="0"/>
    <n v="0"/>
    <n v="0"/>
    <m/>
    <n v="100"/>
    <n v="100"/>
    <n v="0"/>
    <n v="0"/>
    <n v="0"/>
    <n v="0"/>
    <n v="0"/>
    <n v="0"/>
    <n v="0"/>
    <n v="0"/>
    <n v="0"/>
    <m/>
    <n v="0"/>
    <n v="0"/>
    <m/>
    <n v="0"/>
    <m/>
    <n v="0"/>
    <m/>
    <n v="0"/>
    <n v="0"/>
    <n v="500000"/>
    <n v="0"/>
    <n v="0"/>
    <n v="100000"/>
    <n v="0"/>
    <n v="400000"/>
    <n v="0"/>
    <n v="0"/>
    <n v="0"/>
    <n v="0"/>
    <n v="0"/>
    <n v="0"/>
    <n v="0"/>
    <n v="0"/>
    <n v="0"/>
    <m/>
    <n v="0"/>
    <m/>
    <x v="0"/>
    <n v="100"/>
    <n v="0"/>
    <n v="0"/>
    <n v="20"/>
    <n v="0"/>
    <n v="80"/>
    <m/>
    <n v="0"/>
    <n v="0"/>
    <n v="0"/>
    <n v="0"/>
    <n v="0"/>
    <n v="0"/>
    <m/>
    <n v="0"/>
    <m/>
    <m/>
    <m/>
    <n v="20"/>
    <n v="80"/>
    <n v="0"/>
    <n v="0"/>
    <m/>
    <m/>
    <x v="3"/>
  </r>
  <r>
    <x v="4"/>
    <s v="R_3rzeSRipPi7C1cF"/>
    <s v="WA"/>
    <n v="98273"/>
    <s v="Pacific"/>
    <x v="1"/>
    <s v="Nonprofit"/>
    <m/>
    <x v="2"/>
    <n v="2014"/>
    <n v="1"/>
    <x v="5"/>
    <s v="0 - 2 years"/>
    <x v="0"/>
    <n v="235000"/>
    <n v="198000"/>
    <n v="63700"/>
    <n v="0.30006765957446807"/>
    <n v="198000"/>
    <n v="90000"/>
    <n v="50000"/>
    <n v="40000"/>
    <n v="0"/>
    <n v="15000"/>
    <n v="3000"/>
    <n v="0"/>
    <n v="0"/>
    <n v="0"/>
    <n v="0"/>
    <s v="ND"/>
    <n v="0"/>
    <n v="0"/>
    <m/>
    <n v="0"/>
    <m/>
    <n v="0"/>
    <m/>
    <n v="100"/>
    <n v="45.454545454545453"/>
    <n v="25.252525252525253"/>
    <n v="20.202020202020201"/>
    <n v="0"/>
    <n v="7.5757575757575761"/>
    <n v="1.5151515151515151"/>
    <n v="0"/>
    <n v="0"/>
    <n v="0"/>
    <n v="0"/>
    <m/>
    <n v="0"/>
    <n v="0"/>
    <n v="0"/>
    <n v="0"/>
    <n v="0"/>
    <n v="0"/>
    <m/>
    <n v="20.202020202020201"/>
    <n v="0"/>
    <n v="198000"/>
    <n v="0"/>
    <n v="0"/>
    <n v="49500"/>
    <n v="59400"/>
    <n v="0"/>
    <n v="0"/>
    <n v="0"/>
    <n v="39600"/>
    <n v="0"/>
    <n v="29700"/>
    <n v="19800"/>
    <n v="0"/>
    <n v="0"/>
    <n v="0"/>
    <m/>
    <n v="0"/>
    <m/>
    <x v="0"/>
    <n v="100"/>
    <n v="0"/>
    <n v="0"/>
    <n v="25"/>
    <n v="30"/>
    <n v="0"/>
    <m/>
    <n v="0"/>
    <n v="20"/>
    <n v="0"/>
    <n v="15"/>
    <n v="10"/>
    <n v="0"/>
    <m/>
    <n v="0"/>
    <m/>
    <m/>
    <m/>
    <n v="25"/>
    <n v="0"/>
    <n v="45"/>
    <n v="0"/>
    <m/>
    <m/>
    <x v="2"/>
  </r>
  <r>
    <x v="4"/>
    <s v="R_eeNPBLYuDxjQF6d"/>
    <s v="CA"/>
    <n v="96160"/>
    <s v="Pacific"/>
    <x v="1"/>
    <s v="Nonprofit"/>
    <m/>
    <x v="2"/>
    <n v="2012"/>
    <n v="3"/>
    <x v="1"/>
    <s v="3 - 5 years"/>
    <x v="0"/>
    <n v="279200"/>
    <n v="190874"/>
    <n v="246615"/>
    <n v="0.97780374283667615"/>
    <n v="190874.00000000003"/>
    <n v="152699.20000000001"/>
    <n v="0"/>
    <n v="9543.7000000000007"/>
    <n v="0"/>
    <n v="0"/>
    <n v="19087.400000000001"/>
    <n v="9543.7000000000007"/>
    <n v="0"/>
    <n v="0"/>
    <n v="0"/>
    <m/>
    <n v="0"/>
    <n v="0"/>
    <m/>
    <n v="0"/>
    <m/>
    <n v="0"/>
    <m/>
    <n v="100"/>
    <n v="80"/>
    <n v="0"/>
    <n v="5"/>
    <n v="0"/>
    <n v="0"/>
    <n v="10"/>
    <n v="5"/>
    <n v="0"/>
    <n v="0"/>
    <n v="0"/>
    <m/>
    <n v="0"/>
    <n v="0"/>
    <m/>
    <n v="0"/>
    <m/>
    <n v="0"/>
    <m/>
    <n v="5"/>
    <n v="5"/>
    <n v="190874.00000000003"/>
    <n v="0"/>
    <n v="0"/>
    <n v="43901.020000000004"/>
    <n v="133611.79999999999"/>
    <n v="0"/>
    <n v="0"/>
    <n v="0"/>
    <n v="0"/>
    <n v="9543.7000000000007"/>
    <n v="0"/>
    <n v="3817.48"/>
    <n v="0"/>
    <n v="0"/>
    <n v="0"/>
    <m/>
    <n v="0"/>
    <m/>
    <x v="0"/>
    <n v="100"/>
    <n v="0"/>
    <n v="0"/>
    <n v="23"/>
    <n v="70"/>
    <n v="0"/>
    <m/>
    <n v="0"/>
    <n v="0"/>
    <n v="5"/>
    <n v="0"/>
    <n v="2"/>
    <n v="0"/>
    <m/>
    <n v="0"/>
    <m/>
    <m/>
    <m/>
    <n v="23"/>
    <n v="0"/>
    <n v="7"/>
    <n v="0"/>
    <m/>
    <m/>
    <x v="2"/>
  </r>
  <r>
    <x v="4"/>
    <s v="R_3lnW3QWt7ILvz4p"/>
    <s v="CA"/>
    <n v="94607"/>
    <s v="Pacific"/>
    <x v="1"/>
    <s v="Nonprofit"/>
    <m/>
    <x v="2"/>
    <n v="2004"/>
    <n v="11"/>
    <x v="0"/>
    <s v="11+ years"/>
    <x v="1"/>
    <m/>
    <n v="166000"/>
    <n v="247387"/>
    <m/>
    <n v="166000"/>
    <n v="166000"/>
    <n v="0"/>
    <n v="0"/>
    <n v="0"/>
    <n v="0"/>
    <n v="0"/>
    <n v="0"/>
    <n v="0"/>
    <n v="0"/>
    <n v="0"/>
    <m/>
    <n v="0"/>
    <n v="0"/>
    <m/>
    <n v="0"/>
    <n v="0"/>
    <n v="0"/>
    <m/>
    <n v="100"/>
    <n v="100"/>
    <n v="0"/>
    <n v="0"/>
    <n v="0"/>
    <n v="0"/>
    <n v="0"/>
    <n v="0"/>
    <n v="0"/>
    <n v="0"/>
    <n v="0"/>
    <m/>
    <n v="0"/>
    <n v="0"/>
    <m/>
    <n v="0"/>
    <m/>
    <n v="0"/>
    <m/>
    <n v="0"/>
    <n v="0"/>
    <n v="166000"/>
    <n v="0"/>
    <n v="0"/>
    <n v="149400"/>
    <n v="0"/>
    <n v="0"/>
    <n v="0"/>
    <n v="0"/>
    <n v="0"/>
    <n v="0"/>
    <n v="0"/>
    <n v="0"/>
    <n v="0"/>
    <n v="0"/>
    <n v="16600"/>
    <m/>
    <n v="0"/>
    <m/>
    <x v="0"/>
    <n v="100"/>
    <n v="0"/>
    <n v="0"/>
    <n v="90"/>
    <n v="0"/>
    <n v="0"/>
    <m/>
    <n v="0"/>
    <n v="0"/>
    <n v="0"/>
    <n v="0"/>
    <n v="0"/>
    <n v="0"/>
    <m/>
    <n v="10"/>
    <s v="Community Produce Stands"/>
    <m/>
    <m/>
    <n v="90"/>
    <n v="0"/>
    <n v="0"/>
    <n v="10"/>
    <m/>
    <m/>
    <x v="0"/>
  </r>
  <r>
    <x v="4"/>
    <s v="R_ac1FnZ8E2ykaLXv"/>
    <s v="CA"/>
    <n v="92105"/>
    <s v="Pacific"/>
    <x v="1"/>
    <s v="Nonprofit"/>
    <m/>
    <x v="2"/>
    <n v="2013"/>
    <n v="2"/>
    <x v="5"/>
    <s v="0 - 2 years"/>
    <x v="1"/>
    <n v="52500"/>
    <n v="52500"/>
    <n v="162800"/>
    <n v="3.4327542857142856"/>
    <n v="52500"/>
    <n v="52500"/>
    <n v="0"/>
    <n v="0"/>
    <n v="0"/>
    <n v="0"/>
    <n v="0"/>
    <n v="0"/>
    <n v="0"/>
    <n v="0"/>
    <n v="0"/>
    <m/>
    <n v="0"/>
    <n v="0"/>
    <m/>
    <n v="0"/>
    <n v="0"/>
    <n v="0"/>
    <m/>
    <n v="100"/>
    <n v="100"/>
    <n v="0"/>
    <n v="0"/>
    <n v="0"/>
    <n v="0"/>
    <n v="0"/>
    <n v="0"/>
    <n v="0"/>
    <n v="0"/>
    <n v="0"/>
    <m/>
    <n v="0"/>
    <n v="0"/>
    <m/>
    <n v="0"/>
    <m/>
    <n v="0"/>
    <m/>
    <n v="0"/>
    <n v="0"/>
    <n v="52500"/>
    <n v="31500"/>
    <n v="0"/>
    <n v="0"/>
    <n v="21000"/>
    <n v="0"/>
    <n v="0"/>
    <n v="0"/>
    <n v="0"/>
    <n v="0"/>
    <n v="0"/>
    <n v="0"/>
    <n v="0"/>
    <n v="0"/>
    <n v="0"/>
    <m/>
    <n v="0"/>
    <m/>
    <x v="0"/>
    <n v="100"/>
    <n v="60"/>
    <n v="0"/>
    <n v="0"/>
    <n v="40"/>
    <n v="0"/>
    <m/>
    <n v="0"/>
    <n v="0"/>
    <n v="0"/>
    <n v="0"/>
    <n v="0"/>
    <n v="0"/>
    <m/>
    <n v="0"/>
    <m/>
    <m/>
    <m/>
    <n v="0"/>
    <n v="0"/>
    <n v="0"/>
    <n v="0"/>
    <m/>
    <m/>
    <x v="0"/>
  </r>
  <r>
    <x v="4"/>
    <s v="R_dnDAMdibPm07oYB"/>
    <s v="WA"/>
    <n v="99202"/>
    <s v="Pacific"/>
    <x v="1"/>
    <s v="Producer-Consumer Cooperative"/>
    <s v="Worker and Producer owned cooperative"/>
    <x v="1"/>
    <n v="2014"/>
    <n v="1"/>
    <x v="5"/>
    <s v="0 - 2 years"/>
    <x v="1"/>
    <n v="48424"/>
    <n v="29000"/>
    <n v="38673"/>
    <n v="0.88408663059639847"/>
    <n v="29000"/>
    <n v="25000"/>
    <n v="343"/>
    <n v="1000"/>
    <n v="0"/>
    <n v="0"/>
    <n v="0"/>
    <n v="2657"/>
    <n v="0"/>
    <n v="0"/>
    <n v="0"/>
    <s v="ND"/>
    <n v="0"/>
    <n v="0"/>
    <m/>
    <n v="0"/>
    <m/>
    <n v="0"/>
    <m/>
    <n v="99.999999999999986"/>
    <n v="86.206896551724128"/>
    <n v="1.1827586206896552"/>
    <n v="3.4482758620689653"/>
    <n v="0"/>
    <n v="0"/>
    <n v="0"/>
    <n v="9.1620689655172409"/>
    <n v="0"/>
    <n v="0"/>
    <n v="0"/>
    <m/>
    <n v="0"/>
    <n v="0"/>
    <n v="0"/>
    <n v="0"/>
    <n v="0"/>
    <n v="0"/>
    <m/>
    <n v="3.4482758620689653"/>
    <n v="9.1620689655172409"/>
    <n v="29000"/>
    <n v="0"/>
    <n v="0"/>
    <n v="1450"/>
    <n v="4350"/>
    <n v="0"/>
    <n v="0"/>
    <n v="0"/>
    <n v="0"/>
    <n v="11600"/>
    <n v="11600"/>
    <n v="0"/>
    <n v="0"/>
    <n v="0"/>
    <n v="0"/>
    <m/>
    <n v="0"/>
    <m/>
    <x v="0"/>
    <n v="100"/>
    <n v="0"/>
    <n v="0"/>
    <n v="5"/>
    <n v="15"/>
    <n v="0"/>
    <m/>
    <n v="0"/>
    <n v="0"/>
    <n v="40"/>
    <n v="40"/>
    <n v="0"/>
    <n v="0"/>
    <m/>
    <n v="0"/>
    <m/>
    <m/>
    <m/>
    <n v="5"/>
    <n v="0"/>
    <n v="80"/>
    <n v="0"/>
    <m/>
    <m/>
    <x v="2"/>
  </r>
  <r>
    <x v="4"/>
    <s v="R_bjCVzs64QTmQ2mp"/>
    <s v="VA"/>
    <n v="22443"/>
    <s v="South Atlantic"/>
    <x v="2"/>
    <s v="LLC"/>
    <m/>
    <x v="0"/>
    <n v="1997"/>
    <n v="18"/>
    <x v="3"/>
    <s v="11+ years"/>
    <x v="0"/>
    <n v="35000000"/>
    <n v="31200000"/>
    <n v="32235000"/>
    <n v="1.019547"/>
    <n v="31200000"/>
    <n v="31200000"/>
    <n v="0"/>
    <n v="0"/>
    <n v="0"/>
    <n v="0"/>
    <n v="0"/>
    <n v="0"/>
    <n v="0"/>
    <n v="0"/>
    <n v="0"/>
    <s v="ND"/>
    <n v="0"/>
    <n v="0"/>
    <m/>
    <n v="0"/>
    <m/>
    <n v="0"/>
    <m/>
    <n v="100"/>
    <n v="100"/>
    <n v="0"/>
    <n v="0"/>
    <n v="0"/>
    <n v="0"/>
    <n v="0"/>
    <n v="0"/>
    <n v="0"/>
    <n v="0"/>
    <n v="0"/>
    <m/>
    <n v="0"/>
    <n v="0"/>
    <n v="0"/>
    <n v="0"/>
    <n v="0"/>
    <n v="0"/>
    <m/>
    <n v="0"/>
    <n v="0"/>
    <n v="31200000"/>
    <n v="500000"/>
    <n v="23500000"/>
    <n v="0"/>
    <n v="1200000"/>
    <n v="6000000"/>
    <n v="0"/>
    <n v="0"/>
    <n v="0"/>
    <n v="0"/>
    <n v="0"/>
    <n v="0"/>
    <n v="0"/>
    <n v="0"/>
    <n v="0"/>
    <n v="0"/>
    <n v="0"/>
    <m/>
    <x v="0"/>
    <n v="100"/>
    <n v="1.6025641025641024"/>
    <n v="75.320512820512818"/>
    <n v="0"/>
    <n v="3.8461538461538463"/>
    <n v="19.230769230769234"/>
    <n v="0"/>
    <n v="0"/>
    <n v="0"/>
    <n v="0"/>
    <n v="0"/>
    <n v="0"/>
    <n v="0"/>
    <n v="0"/>
    <n v="0"/>
    <m/>
    <n v="0"/>
    <m/>
    <n v="75.320512820512818"/>
    <n v="19.230769230769234"/>
    <n v="0"/>
    <n v="0"/>
    <m/>
    <m/>
    <x v="3"/>
  </r>
  <r>
    <x v="4"/>
    <s v="R_83amNulHT8UVkgJ"/>
    <s v="VA"/>
    <n v="23063"/>
    <s v="South Atlantic"/>
    <x v="2"/>
    <s v="Nonprofit"/>
    <m/>
    <x v="2"/>
    <n v="2010"/>
    <n v="5"/>
    <x v="1"/>
    <s v="3 - 5 years"/>
    <x v="2"/>
    <n v="125000"/>
    <n v="110000"/>
    <n v="110000"/>
    <n v="0.97416000000000003"/>
    <n v="109700"/>
    <n v="46400"/>
    <n v="300"/>
    <n v="55000"/>
    <n v="1000"/>
    <n v="3000"/>
    <n v="1000"/>
    <n v="0"/>
    <n v="1000"/>
    <n v="1000"/>
    <n v="1000"/>
    <s v="ND"/>
    <n v="0"/>
    <n v="0"/>
    <m/>
    <n v="0"/>
    <m/>
    <n v="0"/>
    <m/>
    <n v="100.00000000000003"/>
    <n v="42.297174111212399"/>
    <n v="0.27347310847766637"/>
    <n v="50.136736554238837"/>
    <n v="0.91157702825888776"/>
    <n v="2.7347310847766639"/>
    <n v="0.91157702825888776"/>
    <n v="0"/>
    <n v="0.91157702825888776"/>
    <n v="0.91157702825888776"/>
    <n v="0.91157702825888776"/>
    <m/>
    <n v="0"/>
    <n v="0"/>
    <n v="0"/>
    <n v="0"/>
    <n v="0"/>
    <n v="0"/>
    <m/>
    <n v="51.048313582497727"/>
    <n v="2.734731084776663"/>
    <n v="110000"/>
    <n v="0"/>
    <n v="0"/>
    <n v="110000"/>
    <n v="0"/>
    <n v="0"/>
    <n v="0"/>
    <n v="0"/>
    <n v="0"/>
    <n v="0"/>
    <n v="0"/>
    <n v="0"/>
    <n v="0"/>
    <n v="0"/>
    <n v="0"/>
    <n v="0"/>
    <n v="0"/>
    <m/>
    <x v="0"/>
    <n v="100"/>
    <n v="0"/>
    <n v="0"/>
    <n v="100"/>
    <n v="0"/>
    <n v="0"/>
    <n v="0"/>
    <n v="0"/>
    <n v="0"/>
    <n v="0"/>
    <n v="0"/>
    <n v="0"/>
    <n v="0"/>
    <n v="0"/>
    <n v="0"/>
    <m/>
    <n v="0"/>
    <m/>
    <n v="100"/>
    <n v="0"/>
    <n v="0"/>
    <n v="0"/>
    <m/>
    <m/>
    <x v="2"/>
  </r>
  <r>
    <x v="4"/>
    <s v="R_3TYaKBndqog93r7"/>
    <s v="MD"/>
    <n v="21550"/>
    <s v="South Atlantic"/>
    <x v="2"/>
    <s v="Producer Cooperative"/>
    <m/>
    <x v="1"/>
    <n v="2011"/>
    <n v="4"/>
    <x v="1"/>
    <s v="3 - 5 years"/>
    <x v="1"/>
    <n v="52865"/>
    <n v="52865"/>
    <n v="64059"/>
    <n v="1.341403821053627"/>
    <n v="52865"/>
    <n v="52715"/>
    <n v="0"/>
    <n v="0"/>
    <n v="0"/>
    <n v="0"/>
    <n v="0"/>
    <n v="0"/>
    <n v="0"/>
    <n v="0"/>
    <n v="0"/>
    <s v="ND"/>
    <n v="0"/>
    <n v="150"/>
    <s v="crates for farmers to use for produce"/>
    <n v="0"/>
    <m/>
    <n v="0"/>
    <m/>
    <n v="100"/>
    <n v="99.716258394022503"/>
    <n v="0"/>
    <n v="0"/>
    <n v="0"/>
    <n v="0"/>
    <n v="0"/>
    <n v="0"/>
    <n v="0"/>
    <n v="0"/>
    <n v="0"/>
    <m/>
    <n v="0"/>
    <n v="0.28374160597748982"/>
    <m/>
    <n v="0"/>
    <n v="0"/>
    <n v="0"/>
    <m/>
    <n v="0"/>
    <n v="0.28374160597748982"/>
    <n v="52865"/>
    <n v="5853"/>
    <n v="0"/>
    <n v="25103"/>
    <n v="20852"/>
    <n v="0"/>
    <n v="0"/>
    <n v="0"/>
    <n v="652"/>
    <n v="0"/>
    <n v="0"/>
    <n v="255"/>
    <n v="0"/>
    <n v="0"/>
    <n v="150"/>
    <s v="crates for other farmers use"/>
    <n v="0"/>
    <m/>
    <x v="0"/>
    <n v="100"/>
    <n v="11.071597465241654"/>
    <n v="0"/>
    <n v="47.485103565686181"/>
    <n v="39.443866452284119"/>
    <n v="0"/>
    <n v="0"/>
    <n v="0"/>
    <n v="1.2333301806488224"/>
    <n v="0"/>
    <n v="0"/>
    <n v="0.4823607301617327"/>
    <n v="0"/>
    <n v="0"/>
    <n v="0.28374160597748982"/>
    <m/>
    <n v="0"/>
    <m/>
    <n v="47.485103565686181"/>
    <n v="0"/>
    <n v="1.7156909108105551"/>
    <n v="0.28374160597748982"/>
    <m/>
    <m/>
    <x v="2"/>
  </r>
  <r>
    <x v="4"/>
    <s v="R_0TfQArXIwLchjff"/>
    <s v="DC"/>
    <n v="20001"/>
    <s v="South Atlantic"/>
    <x v="2"/>
    <s v="Nonprofit"/>
    <m/>
    <x v="2"/>
    <n v="1989"/>
    <n v="26"/>
    <x v="4"/>
    <s v="11+ years"/>
    <x v="0"/>
    <n v="13915609"/>
    <n v="6517075"/>
    <n v="13452519"/>
    <n v="1.0701607477617401"/>
    <n v="6517075"/>
    <n v="130341.5"/>
    <n v="130341.5"/>
    <n v="0"/>
    <n v="0"/>
    <n v="0"/>
    <n v="0"/>
    <n v="0"/>
    <n v="0"/>
    <n v="0"/>
    <n v="6256392"/>
    <m/>
    <n v="0"/>
    <n v="0"/>
    <m/>
    <n v="0"/>
    <m/>
    <n v="0"/>
    <m/>
    <n v="100"/>
    <n v="2"/>
    <n v="2"/>
    <n v="0"/>
    <n v="0"/>
    <n v="0"/>
    <n v="0"/>
    <n v="0"/>
    <n v="0"/>
    <n v="0"/>
    <n v="96"/>
    <m/>
    <n v="0"/>
    <n v="0"/>
    <m/>
    <n v="0"/>
    <m/>
    <n v="0"/>
    <m/>
    <n v="0"/>
    <n v="96"/>
    <n v="6517075"/>
    <n v="0"/>
    <n v="0"/>
    <n v="65170.75"/>
    <n v="65170.75"/>
    <n v="0"/>
    <n v="0"/>
    <n v="0"/>
    <n v="0"/>
    <n v="4301269.5"/>
    <n v="0"/>
    <n v="0"/>
    <n v="0"/>
    <n v="0"/>
    <n v="2085464"/>
    <m/>
    <n v="0"/>
    <m/>
    <x v="0"/>
    <n v="100"/>
    <n v="0"/>
    <n v="0"/>
    <n v="1"/>
    <n v="1"/>
    <n v="0"/>
    <m/>
    <n v="0"/>
    <n v="0"/>
    <n v="66"/>
    <n v="0"/>
    <n v="0"/>
    <n v="0"/>
    <m/>
    <n v="32"/>
    <s v="Nonprofits"/>
    <m/>
    <m/>
    <n v="1"/>
    <n v="0"/>
    <n v="66"/>
    <n v="32"/>
    <m/>
    <m/>
    <x v="2"/>
  </r>
  <r>
    <x v="4"/>
    <s v="R_5igmr4pgY2ILfp3"/>
    <s v="NC"/>
    <n v="27604"/>
    <s v="South Atlantic"/>
    <x v="2"/>
    <s v="LLC"/>
    <m/>
    <x v="0"/>
    <n v="2008"/>
    <n v="7"/>
    <x v="2"/>
    <s v="6 - 10 years"/>
    <x v="2"/>
    <n v="5900000"/>
    <n v="5700000"/>
    <n v="4589368"/>
    <n v="0.88152248745762707"/>
    <n v="5700000"/>
    <n v="5016000"/>
    <n v="0"/>
    <n v="0"/>
    <n v="57000"/>
    <n v="171000"/>
    <n v="0"/>
    <n v="57000"/>
    <n v="57000"/>
    <n v="57000"/>
    <n v="285000"/>
    <m/>
    <n v="0"/>
    <n v="0"/>
    <m/>
    <n v="0"/>
    <m/>
    <n v="0"/>
    <m/>
    <n v="100"/>
    <n v="88"/>
    <n v="0"/>
    <n v="0"/>
    <n v="1"/>
    <n v="3"/>
    <n v="0"/>
    <n v="1"/>
    <n v="1"/>
    <n v="1"/>
    <n v="5"/>
    <m/>
    <n v="0"/>
    <n v="0"/>
    <m/>
    <n v="0"/>
    <m/>
    <n v="0"/>
    <m/>
    <n v="1"/>
    <n v="8"/>
    <n v="5700000"/>
    <n v="0"/>
    <n v="0"/>
    <n v="5700000"/>
    <n v="0"/>
    <n v="0"/>
    <n v="0"/>
    <n v="0"/>
    <n v="0"/>
    <n v="0"/>
    <n v="0"/>
    <n v="0"/>
    <n v="0"/>
    <n v="0"/>
    <n v="0"/>
    <m/>
    <n v="0"/>
    <m/>
    <x v="0"/>
    <n v="100"/>
    <n v="0"/>
    <n v="0"/>
    <n v="100"/>
    <n v="0"/>
    <n v="0"/>
    <m/>
    <n v="0"/>
    <n v="0"/>
    <n v="0"/>
    <n v="0"/>
    <n v="0"/>
    <n v="0"/>
    <m/>
    <n v="0"/>
    <m/>
    <m/>
    <m/>
    <n v="100"/>
    <n v="0"/>
    <n v="0"/>
    <n v="0"/>
    <m/>
    <m/>
    <x v="3"/>
  </r>
  <r>
    <x v="4"/>
    <s v="R_5dlGaA9bAZ9Xzdb"/>
    <s v="GA"/>
    <n v="30324"/>
    <s v="South Atlantic"/>
    <x v="2"/>
    <s v="LLC"/>
    <m/>
    <x v="0"/>
    <n v="1998"/>
    <n v="17"/>
    <x v="3"/>
    <s v="11+ years"/>
    <x v="0"/>
    <n v="1746096"/>
    <n v="1750867"/>
    <n v="1712394"/>
    <n v="1.0856334119086235"/>
    <n v="1750867"/>
    <n v="1404044"/>
    <n v="2300"/>
    <n v="2533"/>
    <n v="0"/>
    <n v="164366"/>
    <n v="95801"/>
    <n v="35000"/>
    <n v="0"/>
    <n v="0"/>
    <n v="46823"/>
    <s v="ND"/>
    <n v="0"/>
    <n v="0"/>
    <m/>
    <n v="0"/>
    <m/>
    <n v="0"/>
    <m/>
    <n v="100"/>
    <n v="80.191356625032057"/>
    <n v="0.13136349020228263"/>
    <n v="0.14467118290538344"/>
    <n v="0"/>
    <n v="9.3876919263427787"/>
    <n v="5.4716320542908168"/>
    <n v="1.9990096335129968"/>
    <n v="0"/>
    <n v="0"/>
    <n v="2.6742750877136867"/>
    <m/>
    <n v="0"/>
    <n v="0"/>
    <n v="0"/>
    <n v="0"/>
    <n v="0"/>
    <n v="0"/>
    <m/>
    <n v="0.14467118290538344"/>
    <n v="4.6732847212266835"/>
    <n v="1750867"/>
    <n v="140069.36000000002"/>
    <n v="0"/>
    <n v="35017.340000000004"/>
    <n v="1540762.96"/>
    <n v="0"/>
    <n v="0"/>
    <n v="0"/>
    <n v="35017.340000000004"/>
    <n v="0"/>
    <n v="0"/>
    <n v="0"/>
    <n v="0"/>
    <n v="0"/>
    <n v="0"/>
    <m/>
    <n v="0"/>
    <m/>
    <x v="0"/>
    <n v="100"/>
    <n v="8"/>
    <n v="0"/>
    <n v="2"/>
    <n v="88"/>
    <n v="0"/>
    <m/>
    <n v="0"/>
    <n v="2"/>
    <n v="0"/>
    <n v="0"/>
    <n v="0"/>
    <n v="0"/>
    <m/>
    <n v="0"/>
    <m/>
    <m/>
    <m/>
    <n v="2"/>
    <n v="0"/>
    <n v="2"/>
    <n v="0"/>
    <m/>
    <m/>
    <x v="3"/>
  </r>
  <r>
    <x v="4"/>
    <s v="R_507MoQ90P77rtuh"/>
    <s v="VA"/>
    <n v="23059"/>
    <s v="South Atlantic"/>
    <x v="2"/>
    <s v="LLC"/>
    <m/>
    <x v="0"/>
    <n v="2010"/>
    <n v="5"/>
    <x v="1"/>
    <s v="3 - 5 years"/>
    <x v="2"/>
    <n v="1400000"/>
    <n v="1400000"/>
    <n v="926000"/>
    <n v="0.73220142857142856"/>
    <n v="1400000"/>
    <n v="1120000"/>
    <n v="0"/>
    <n v="70000"/>
    <n v="0"/>
    <n v="35000"/>
    <n v="70000"/>
    <n v="0"/>
    <n v="35000"/>
    <n v="0"/>
    <n v="0"/>
    <m/>
    <n v="0"/>
    <n v="70000"/>
    <m/>
    <n v="0"/>
    <m/>
    <n v="0"/>
    <m/>
    <n v="100"/>
    <n v="80"/>
    <n v="0"/>
    <n v="5"/>
    <n v="0"/>
    <n v="2.5"/>
    <n v="5"/>
    <n v="0"/>
    <n v="2.5"/>
    <n v="0"/>
    <n v="0"/>
    <m/>
    <n v="0"/>
    <n v="5"/>
    <s v="honey and honey products"/>
    <n v="0"/>
    <m/>
    <n v="0"/>
    <m/>
    <n v="5"/>
    <n v="7.5"/>
    <n v="1400000"/>
    <n v="1400000"/>
    <n v="0"/>
    <n v="0"/>
    <n v="0"/>
    <n v="0"/>
    <n v="0"/>
    <n v="0"/>
    <n v="0"/>
    <n v="0"/>
    <n v="0"/>
    <n v="0"/>
    <n v="0"/>
    <n v="0"/>
    <n v="0"/>
    <m/>
    <n v="0"/>
    <m/>
    <x v="0"/>
    <n v="100"/>
    <n v="100"/>
    <n v="0"/>
    <n v="0"/>
    <n v="0"/>
    <n v="0"/>
    <m/>
    <n v="0"/>
    <n v="0"/>
    <n v="0"/>
    <n v="0"/>
    <n v="0"/>
    <n v="0"/>
    <m/>
    <n v="0"/>
    <s v="home delivery"/>
    <m/>
    <m/>
    <n v="0"/>
    <n v="0"/>
    <n v="0"/>
    <n v="0"/>
    <m/>
    <m/>
    <x v="3"/>
  </r>
  <r>
    <x v="4"/>
    <s v="R_6GdvCrMpbM3fCw5"/>
    <s v="VA"/>
    <n v="24091"/>
    <s v="South Atlantic"/>
    <x v="2"/>
    <s v="LLC"/>
    <m/>
    <x v="0"/>
    <n v="2000"/>
    <n v="15"/>
    <x v="0"/>
    <s v="11+ years"/>
    <x v="1"/>
    <n v="815000"/>
    <n v="808333"/>
    <n v="819443"/>
    <n v="1.1130348478527607"/>
    <n v="808333"/>
    <n v="550000"/>
    <n v="20000"/>
    <n v="140000"/>
    <n v="0"/>
    <n v="50000"/>
    <n v="20000"/>
    <n v="5000"/>
    <n v="2000"/>
    <n v="1000"/>
    <n v="20333"/>
    <s v="ND"/>
    <n v="0"/>
    <n v="0"/>
    <m/>
    <n v="0"/>
    <m/>
    <n v="0"/>
    <m/>
    <n v="100"/>
    <n v="68.041265171655738"/>
    <n v="2.4742278244238451"/>
    <n v="17.319594770966916"/>
    <n v="0"/>
    <n v="6.1855695610596131"/>
    <n v="2.4742278244238451"/>
    <n v="0.61855695610596129"/>
    <n v="0.2474227824423845"/>
    <n v="0.12371139122119225"/>
    <n v="2.5154237177005023"/>
    <m/>
    <n v="0"/>
    <n v="0"/>
    <n v="0"/>
    <n v="0"/>
    <n v="0"/>
    <n v="0"/>
    <m/>
    <n v="17.319594770966916"/>
    <n v="3.5051148474700402"/>
    <n v="808333.00000000012"/>
    <n v="549666.44000000006"/>
    <n v="0"/>
    <n v="56583.310000000005"/>
    <n v="185916.59"/>
    <n v="0"/>
    <n v="0"/>
    <n v="0"/>
    <n v="0"/>
    <n v="0"/>
    <n v="16166.66"/>
    <n v="0"/>
    <n v="0"/>
    <n v="0"/>
    <n v="0"/>
    <m/>
    <n v="0"/>
    <m/>
    <x v="0"/>
    <n v="100"/>
    <n v="68"/>
    <n v="0"/>
    <n v="7"/>
    <n v="23"/>
    <n v="0"/>
    <m/>
    <n v="0"/>
    <n v="0"/>
    <n v="0"/>
    <n v="2"/>
    <n v="0"/>
    <n v="0"/>
    <m/>
    <n v="0"/>
    <m/>
    <m/>
    <m/>
    <n v="7"/>
    <n v="0"/>
    <n v="2"/>
    <n v="0"/>
    <m/>
    <m/>
    <x v="3"/>
  </r>
  <r>
    <x v="4"/>
    <s v="R_4H4oquzjj8iDIXP"/>
    <s v="SC"/>
    <n v="29403"/>
    <s v="South Atlantic"/>
    <x v="2"/>
    <s v="Nonprofit"/>
    <m/>
    <x v="2"/>
    <n v="2011"/>
    <n v="4"/>
    <x v="1"/>
    <s v="3 - 5 years"/>
    <x v="0"/>
    <n v="1076576"/>
    <n v="662406.17000000004"/>
    <n v="1176057"/>
    <n v="1.2092933578307523"/>
    <n v="662406.17000000016"/>
    <n v="596165.55300000007"/>
    <n v="13248.1234"/>
    <n v="0"/>
    <n v="0"/>
    <n v="19872.185099999999"/>
    <n v="0"/>
    <n v="33120.308500000006"/>
    <n v="0"/>
    <n v="0"/>
    <n v="0"/>
    <m/>
    <n v="0"/>
    <n v="0"/>
    <m/>
    <n v="0"/>
    <n v="0"/>
    <n v="0"/>
    <m/>
    <n v="100"/>
    <n v="90"/>
    <n v="2"/>
    <n v="0"/>
    <n v="0"/>
    <n v="3"/>
    <n v="0"/>
    <n v="5"/>
    <n v="0"/>
    <n v="0"/>
    <n v="0"/>
    <m/>
    <n v="0"/>
    <n v="0"/>
    <m/>
    <n v="0"/>
    <m/>
    <n v="0"/>
    <m/>
    <n v="0"/>
    <n v="5"/>
    <n v="662406.17000000004"/>
    <n v="9936.0925499999994"/>
    <n v="165601.54250000001"/>
    <n v="39744.370199999998"/>
    <n v="430564.01050000003"/>
    <n v="13248.1234"/>
    <n v="0"/>
    <n v="0"/>
    <n v="0"/>
    <n v="0"/>
    <n v="3312.0308500000001"/>
    <n v="0"/>
    <n v="0"/>
    <n v="0"/>
    <n v="0"/>
    <m/>
    <n v="0"/>
    <m/>
    <x v="0"/>
    <n v="100"/>
    <n v="1.5"/>
    <n v="25"/>
    <n v="6"/>
    <n v="65"/>
    <n v="2"/>
    <m/>
    <n v="0"/>
    <n v="0"/>
    <n v="0"/>
    <n v="0.5"/>
    <n v="0"/>
    <n v="0"/>
    <m/>
    <n v="0"/>
    <m/>
    <m/>
    <m/>
    <n v="31"/>
    <n v="2"/>
    <n v="0.5"/>
    <n v="0"/>
    <m/>
    <m/>
    <x v="0"/>
  </r>
  <r>
    <x v="4"/>
    <s v="R_0B1C9Wu0rTY3n5X"/>
    <s v="NC"/>
    <n v="28694"/>
    <s v="South Atlantic"/>
    <x v="2"/>
    <s v="Producer Cooperative"/>
    <s v="521a ag marketing coop"/>
    <x v="1"/>
    <n v="2010"/>
    <n v="5"/>
    <x v="1"/>
    <s v="3 - 5 years"/>
    <x v="0"/>
    <n v="485000"/>
    <n v="310000"/>
    <m/>
    <m/>
    <n v="310000"/>
    <n v="201500"/>
    <n v="0"/>
    <n v="77500"/>
    <n v="0"/>
    <n v="21700.000000000004"/>
    <n v="9300"/>
    <n v="0"/>
    <n v="0"/>
    <n v="0"/>
    <n v="0"/>
    <m/>
    <n v="0"/>
    <n v="0"/>
    <m/>
    <n v="0"/>
    <n v="0"/>
    <n v="0"/>
    <m/>
    <n v="100"/>
    <n v="65"/>
    <n v="0"/>
    <n v="25"/>
    <n v="0"/>
    <n v="7"/>
    <n v="3"/>
    <n v="0"/>
    <n v="0"/>
    <n v="0"/>
    <n v="0"/>
    <m/>
    <n v="0"/>
    <n v="0"/>
    <m/>
    <n v="0"/>
    <m/>
    <n v="0"/>
    <m/>
    <n v="25"/>
    <n v="0"/>
    <n v="310000"/>
    <n v="0"/>
    <n v="31000"/>
    <n v="93000"/>
    <n v="124000"/>
    <n v="62000"/>
    <n v="0"/>
    <n v="0"/>
    <n v="0"/>
    <n v="0"/>
    <n v="0"/>
    <n v="0"/>
    <n v="0"/>
    <n v="0"/>
    <n v="0"/>
    <m/>
    <n v="0"/>
    <m/>
    <x v="0"/>
    <n v="100"/>
    <n v="0"/>
    <n v="10"/>
    <n v="30"/>
    <n v="40"/>
    <n v="20"/>
    <m/>
    <n v="0"/>
    <n v="0"/>
    <n v="0"/>
    <n v="0"/>
    <n v="0"/>
    <n v="0"/>
    <m/>
    <n v="0"/>
    <m/>
    <m/>
    <m/>
    <n v="40"/>
    <n v="20"/>
    <n v="0"/>
    <n v="0"/>
    <m/>
    <m/>
    <x v="1"/>
  </r>
  <r>
    <x v="4"/>
    <s v="R_aYtIzbqqEhiyS6p"/>
    <s v="NC"/>
    <n v="28714"/>
    <s v="South Atlantic"/>
    <x v="2"/>
    <s v="Nonprofit"/>
    <m/>
    <x v="2"/>
    <n v="2012"/>
    <n v="3"/>
    <x v="1"/>
    <s v="3 - 5 years"/>
    <x v="1"/>
    <n v="225000"/>
    <n v="136000"/>
    <n v="133000"/>
    <n v="0.65436000000000005"/>
    <n v="136000"/>
    <n v="136000"/>
    <n v="0"/>
    <n v="0"/>
    <n v="0"/>
    <n v="0"/>
    <n v="0"/>
    <n v="0"/>
    <n v="0"/>
    <n v="0"/>
    <n v="0"/>
    <m/>
    <n v="0"/>
    <n v="0"/>
    <m/>
    <n v="0"/>
    <m/>
    <n v="0"/>
    <m/>
    <n v="100"/>
    <n v="100"/>
    <n v="0"/>
    <n v="0"/>
    <n v="0"/>
    <n v="0"/>
    <n v="0"/>
    <n v="0"/>
    <n v="0"/>
    <n v="0"/>
    <n v="0"/>
    <m/>
    <n v="0"/>
    <n v="0"/>
    <m/>
    <n v="0"/>
    <m/>
    <n v="0"/>
    <m/>
    <n v="0"/>
    <n v="0"/>
    <n v="136000"/>
    <n v="0"/>
    <n v="122400"/>
    <n v="0"/>
    <n v="6800"/>
    <n v="6800"/>
    <n v="0"/>
    <n v="0"/>
    <n v="0"/>
    <n v="0"/>
    <n v="0"/>
    <n v="0"/>
    <n v="0"/>
    <n v="0"/>
    <n v="0"/>
    <m/>
    <n v="0"/>
    <m/>
    <x v="0"/>
    <n v="100"/>
    <n v="0"/>
    <n v="90"/>
    <n v="0"/>
    <n v="5"/>
    <n v="5"/>
    <m/>
    <n v="0"/>
    <n v="0"/>
    <n v="0"/>
    <n v="0"/>
    <n v="0"/>
    <n v="0"/>
    <m/>
    <n v="0"/>
    <m/>
    <m/>
    <m/>
    <n v="90"/>
    <n v="5"/>
    <n v="0"/>
    <n v="0"/>
    <m/>
    <m/>
    <x v="0"/>
  </r>
  <r>
    <x v="4"/>
    <s v="R_cSepMffQb1yYOvH"/>
    <s v="GA"/>
    <n v="30002"/>
    <s v="South Atlantic"/>
    <x v="2"/>
    <s v="Nonprofit"/>
    <m/>
    <x v="2"/>
    <n v="2012"/>
    <n v="3"/>
    <x v="1"/>
    <s v="3 - 5 years"/>
    <x v="1"/>
    <n v="296826"/>
    <n v="88088"/>
    <n v="221664.59"/>
    <n v="0.82668870358391788"/>
    <n v="88088.000000000015"/>
    <n v="80160.08"/>
    <n v="880.88"/>
    <n v="880.88"/>
    <n v="0"/>
    <n v="0"/>
    <n v="2642.64"/>
    <n v="880.88"/>
    <n v="880.88"/>
    <n v="0"/>
    <n v="1761.76"/>
    <m/>
    <n v="0"/>
    <n v="0"/>
    <m/>
    <n v="0"/>
    <m/>
    <n v="0"/>
    <m/>
    <n v="100"/>
    <n v="91"/>
    <n v="1"/>
    <n v="1"/>
    <n v="0"/>
    <n v="0"/>
    <n v="3"/>
    <n v="1"/>
    <n v="1"/>
    <n v="0"/>
    <n v="2"/>
    <m/>
    <n v="0"/>
    <n v="0"/>
    <m/>
    <n v="0"/>
    <m/>
    <n v="0"/>
    <m/>
    <n v="1"/>
    <n v="4"/>
    <n v="88088"/>
    <n v="86326.24"/>
    <n v="0"/>
    <n v="0"/>
    <n v="1761.76"/>
    <n v="0"/>
    <n v="0"/>
    <n v="0"/>
    <n v="0"/>
    <n v="0"/>
    <n v="0"/>
    <n v="0"/>
    <n v="0"/>
    <n v="0"/>
    <n v="0"/>
    <m/>
    <n v="0"/>
    <m/>
    <x v="0"/>
    <n v="100"/>
    <n v="98"/>
    <n v="0"/>
    <n v="0"/>
    <n v="2"/>
    <n v="0"/>
    <m/>
    <n v="0"/>
    <n v="0"/>
    <n v="0"/>
    <n v="0"/>
    <n v="0"/>
    <n v="0"/>
    <m/>
    <n v="0"/>
    <m/>
    <m/>
    <m/>
    <n v="0"/>
    <n v="0"/>
    <n v="0"/>
    <n v="0"/>
    <m/>
    <m/>
    <x v="2"/>
  </r>
  <r>
    <x v="4"/>
    <s v="R_1ZgudVcc0tSu9md"/>
    <s v="FL"/>
    <n v="32303"/>
    <s v="South Atlantic"/>
    <x v="2"/>
    <s v="Nonprofit"/>
    <m/>
    <x v="2"/>
    <n v="2010"/>
    <n v="5"/>
    <x v="1"/>
    <s v="3 - 5 years"/>
    <x v="2"/>
    <n v="78789"/>
    <n v="77966"/>
    <m/>
    <m/>
    <n v="77965.999999999985"/>
    <n v="63932.119999999995"/>
    <n v="0"/>
    <n v="2338.98"/>
    <n v="0"/>
    <n v="2338.98"/>
    <n v="2338.98"/>
    <n v="1559.32"/>
    <n v="5457.6200000000008"/>
    <n v="0"/>
    <n v="0"/>
    <m/>
    <n v="0"/>
    <n v="0"/>
    <m/>
    <n v="0"/>
    <n v="0"/>
    <n v="0"/>
    <m/>
    <n v="100"/>
    <n v="82"/>
    <n v="0"/>
    <n v="3"/>
    <n v="0"/>
    <n v="3"/>
    <n v="3"/>
    <n v="2"/>
    <n v="7"/>
    <n v="0"/>
    <n v="0"/>
    <m/>
    <n v="0"/>
    <n v="0"/>
    <m/>
    <n v="0"/>
    <m/>
    <n v="0"/>
    <m/>
    <n v="3"/>
    <n v="9"/>
    <n v="77966"/>
    <n v="0"/>
    <n v="0"/>
    <n v="77966"/>
    <n v="0"/>
    <n v="0"/>
    <n v="0"/>
    <n v="0"/>
    <n v="0"/>
    <n v="0"/>
    <n v="0"/>
    <n v="0"/>
    <n v="0"/>
    <n v="0"/>
    <n v="0"/>
    <m/>
    <n v="0"/>
    <m/>
    <x v="0"/>
    <n v="100"/>
    <n v="0"/>
    <n v="0"/>
    <n v="100"/>
    <n v="0"/>
    <n v="0"/>
    <m/>
    <n v="0"/>
    <n v="0"/>
    <n v="0"/>
    <n v="0"/>
    <n v="0"/>
    <n v="0"/>
    <m/>
    <n v="0"/>
    <m/>
    <m/>
    <m/>
    <n v="100"/>
    <n v="0"/>
    <n v="0"/>
    <n v="0"/>
    <m/>
    <m/>
    <x v="3"/>
  </r>
  <r>
    <x v="4"/>
    <s v="R_3wMZqLhC0VtPM69"/>
    <s v="VA"/>
    <n v="23860"/>
    <s v="South Atlantic"/>
    <x v="2"/>
    <s v="LLC"/>
    <m/>
    <x v="0"/>
    <n v="2013"/>
    <n v="2"/>
    <x v="5"/>
    <s v="0 - 2 years"/>
    <x v="0"/>
    <n v="200000"/>
    <n v="75000"/>
    <m/>
    <m/>
    <n v="75000"/>
    <n v="0"/>
    <n v="0"/>
    <n v="75000"/>
    <n v="0"/>
    <n v="0"/>
    <n v="0"/>
    <n v="0"/>
    <n v="0"/>
    <n v="0"/>
    <n v="0"/>
    <s v="ND"/>
    <n v="0"/>
    <n v="0"/>
    <m/>
    <n v="0"/>
    <m/>
    <n v="0"/>
    <m/>
    <n v="100"/>
    <n v="0"/>
    <n v="0"/>
    <n v="100"/>
    <n v="0"/>
    <n v="0"/>
    <n v="0"/>
    <n v="0"/>
    <n v="0"/>
    <n v="0"/>
    <n v="0"/>
    <m/>
    <n v="0"/>
    <n v="0"/>
    <n v="0"/>
    <n v="0"/>
    <n v="0"/>
    <n v="0"/>
    <m/>
    <n v="100"/>
    <n v="0"/>
    <n v="75000"/>
    <n v="22500"/>
    <n v="0"/>
    <n v="18750"/>
    <n v="33750"/>
    <n v="0"/>
    <n v="0"/>
    <n v="0"/>
    <n v="0"/>
    <n v="0"/>
    <n v="0"/>
    <n v="0"/>
    <n v="0"/>
    <n v="0"/>
    <n v="0"/>
    <m/>
    <n v="0"/>
    <m/>
    <x v="0"/>
    <n v="100"/>
    <n v="30"/>
    <n v="0"/>
    <n v="25"/>
    <n v="45"/>
    <n v="0"/>
    <m/>
    <n v="0"/>
    <n v="0"/>
    <n v="0"/>
    <n v="0"/>
    <n v="0"/>
    <n v="0"/>
    <m/>
    <n v="0"/>
    <m/>
    <m/>
    <m/>
    <n v="25"/>
    <n v="0"/>
    <n v="0"/>
    <n v="0"/>
    <m/>
    <m/>
    <x v="2"/>
  </r>
  <r>
    <x v="4"/>
    <s v="R_b2w4uZnQrOm1Z1T"/>
    <s v="FL"/>
    <n v="32750"/>
    <s v="South Atlantic"/>
    <x v="2"/>
    <s v="S Corp"/>
    <m/>
    <x v="0"/>
    <n v="2013"/>
    <n v="2"/>
    <x v="5"/>
    <s v="0 - 2 years"/>
    <x v="1"/>
    <n v="120000"/>
    <n v="120"/>
    <m/>
    <m/>
    <n v="120"/>
    <n v="60"/>
    <n v="0"/>
    <n v="30"/>
    <n v="3"/>
    <n v="12"/>
    <n v="6"/>
    <n v="6"/>
    <n v="2.4"/>
    <n v="0.6"/>
    <n v="0"/>
    <m/>
    <n v="0"/>
    <n v="0"/>
    <m/>
    <n v="0"/>
    <n v="0"/>
    <n v="0"/>
    <m/>
    <n v="100"/>
    <n v="50"/>
    <n v="0"/>
    <n v="25"/>
    <n v="2.5"/>
    <n v="10"/>
    <n v="5"/>
    <n v="5"/>
    <n v="2"/>
    <n v="0.5"/>
    <n v="0"/>
    <m/>
    <n v="0"/>
    <n v="0"/>
    <m/>
    <n v="0"/>
    <m/>
    <n v="0"/>
    <m/>
    <n v="27.5"/>
    <n v="7.5"/>
    <n v="120"/>
    <n v="0"/>
    <n v="0"/>
    <n v="120"/>
    <n v="0"/>
    <n v="0"/>
    <n v="0"/>
    <n v="0"/>
    <n v="0"/>
    <n v="0"/>
    <n v="0"/>
    <n v="0"/>
    <n v="0"/>
    <n v="0"/>
    <n v="0"/>
    <m/>
    <n v="0"/>
    <m/>
    <x v="0"/>
    <n v="100"/>
    <n v="0"/>
    <n v="0"/>
    <n v="100"/>
    <n v="0"/>
    <n v="0"/>
    <m/>
    <n v="0"/>
    <n v="0"/>
    <n v="0"/>
    <n v="0"/>
    <n v="0"/>
    <n v="0"/>
    <m/>
    <n v="0"/>
    <m/>
    <m/>
    <m/>
    <n v="100"/>
    <n v="0"/>
    <n v="0"/>
    <n v="0"/>
    <m/>
    <m/>
    <x v="1"/>
  </r>
  <r>
    <x v="4"/>
    <s v="R_aVkscmCyjVVROVT"/>
    <s v="VA"/>
    <n v="22718"/>
    <s v="South Atlantic"/>
    <x v="2"/>
    <s v="LLC"/>
    <m/>
    <x v="0"/>
    <n v="2011"/>
    <n v="4"/>
    <x v="1"/>
    <s v="3 - 5 years"/>
    <x v="0"/>
    <m/>
    <m/>
    <m/>
    <m/>
    <m/>
    <m/>
    <m/>
    <m/>
    <m/>
    <m/>
    <m/>
    <m/>
    <m/>
    <m/>
    <m/>
    <m/>
    <m/>
    <m/>
    <m/>
    <m/>
    <m/>
    <m/>
    <m/>
    <n v="100"/>
    <n v="100"/>
    <n v="0"/>
    <n v="0"/>
    <n v="0"/>
    <n v="0"/>
    <n v="0"/>
    <n v="0"/>
    <n v="0"/>
    <n v="0"/>
    <n v="0"/>
    <m/>
    <n v="0"/>
    <n v="0"/>
    <m/>
    <n v="0"/>
    <m/>
    <n v="0"/>
    <m/>
    <n v="0"/>
    <n v="0"/>
    <n v="0"/>
    <m/>
    <m/>
    <m/>
    <m/>
    <m/>
    <m/>
    <m/>
    <m/>
    <m/>
    <m/>
    <m/>
    <m/>
    <m/>
    <m/>
    <m/>
    <m/>
    <m/>
    <x v="0"/>
    <n v="100"/>
    <n v="10"/>
    <n v="15"/>
    <n v="0"/>
    <n v="10"/>
    <n v="50"/>
    <m/>
    <n v="0"/>
    <n v="0"/>
    <n v="0"/>
    <n v="7.5"/>
    <n v="7.5"/>
    <n v="0"/>
    <m/>
    <n v="0"/>
    <m/>
    <m/>
    <m/>
    <n v="15"/>
    <n v="50"/>
    <n v="15"/>
    <n v="0"/>
    <m/>
    <m/>
    <x v="3"/>
  </r>
  <r>
    <x v="4"/>
    <s v="R_b3qUPbCYMsItCqp"/>
    <s v="MN"/>
    <n v="55932"/>
    <s v="West North Central"/>
    <x v="0"/>
    <s v="LLC"/>
    <m/>
    <x v="0"/>
    <n v="2003"/>
    <n v="12"/>
    <x v="0"/>
    <s v="11+ years"/>
    <x v="0"/>
    <n v="1305956"/>
    <n v="1296597"/>
    <n v="1257368.3799999999"/>
    <n v="1.0658144659238136"/>
    <n v="1296597"/>
    <n v="93654"/>
    <n v="0"/>
    <n v="1061245"/>
    <n v="0"/>
    <n v="0"/>
    <n v="118891"/>
    <n v="261"/>
    <n v="0"/>
    <n v="0"/>
    <n v="10634"/>
    <s v="ND"/>
    <n v="0"/>
    <n v="11912"/>
    <s v="Fruit"/>
    <n v="0"/>
    <m/>
    <n v="0"/>
    <m/>
    <n v="100"/>
    <n v="7.2230615989393776"/>
    <n v="0"/>
    <n v="81.848484918598459"/>
    <n v="0"/>
    <n v="0"/>
    <n v="9.1694643748211657"/>
    <n v="2.0129616218454924E-2"/>
    <n v="0"/>
    <n v="0"/>
    <n v="0.82014689221091819"/>
    <m/>
    <n v="0"/>
    <n v="0.91871259921162862"/>
    <m/>
    <n v="0"/>
    <n v="0"/>
    <n v="0"/>
    <m/>
    <n v="81.848484918598459"/>
    <n v="1.7589891076410016"/>
    <n v="1296597"/>
    <n v="57526"/>
    <n v="0"/>
    <n v="710682"/>
    <n v="511584"/>
    <n v="0"/>
    <n v="0"/>
    <n v="0"/>
    <n v="0"/>
    <n v="963"/>
    <n v="15842"/>
    <n v="0"/>
    <n v="0"/>
    <n v="0"/>
    <n v="0"/>
    <s v="Direct to consumer (15156) - moved to direct"/>
    <n v="0"/>
    <m/>
    <x v="0"/>
    <n v="100"/>
    <n v="4.4366908144936321"/>
    <n v="0"/>
    <n v="54.811325338559328"/>
    <n v="39.455898787364148"/>
    <n v="0"/>
    <n v="0"/>
    <n v="0"/>
    <n v="0"/>
    <n v="7.4271342599126794E-2"/>
    <n v="1.221813716983766"/>
    <n v="0"/>
    <n v="0"/>
    <n v="0"/>
    <n v="0"/>
    <m/>
    <n v="0"/>
    <m/>
    <n v="54.811325338559328"/>
    <n v="0"/>
    <n v="1.2960850595828928"/>
    <n v="0"/>
    <m/>
    <m/>
    <x v="3"/>
  </r>
  <r>
    <x v="4"/>
    <s v="R_5aVbHVcx0GDgDTT"/>
    <s v="MN"/>
    <n v="56537"/>
    <s v="West North Central"/>
    <x v="0"/>
    <s v="Nonprofit"/>
    <m/>
    <x v="2"/>
    <n v="2014"/>
    <n v="1"/>
    <x v="5"/>
    <s v="0 - 2 years"/>
    <x v="0"/>
    <n v="50000"/>
    <n v="50000"/>
    <m/>
    <m/>
    <n v="50000"/>
    <n v="48000"/>
    <n v="0"/>
    <n v="0"/>
    <n v="0"/>
    <n v="0"/>
    <n v="0"/>
    <n v="0"/>
    <n v="0"/>
    <n v="0"/>
    <n v="0"/>
    <s v="ND"/>
    <n v="0"/>
    <n v="2000"/>
    <s v="Local honey"/>
    <n v="0"/>
    <m/>
    <n v="0"/>
    <m/>
    <n v="100"/>
    <n v="96"/>
    <n v="0"/>
    <n v="0"/>
    <n v="0"/>
    <n v="0"/>
    <n v="0"/>
    <n v="0"/>
    <n v="0"/>
    <n v="0"/>
    <n v="0"/>
    <m/>
    <n v="0"/>
    <n v="4"/>
    <m/>
    <n v="0"/>
    <n v="0"/>
    <n v="0"/>
    <m/>
    <n v="0"/>
    <n v="4"/>
    <n v="50000"/>
    <n v="0"/>
    <n v="0"/>
    <n v="0"/>
    <n v="0"/>
    <n v="0"/>
    <n v="0"/>
    <n v="0"/>
    <n v="0"/>
    <n v="45000"/>
    <n v="0"/>
    <n v="4000"/>
    <n v="1000"/>
    <n v="0"/>
    <n v="0"/>
    <n v="0"/>
    <n v="0"/>
    <m/>
    <x v="0"/>
    <n v="100"/>
    <n v="0"/>
    <n v="0"/>
    <n v="0"/>
    <n v="0"/>
    <n v="0"/>
    <n v="0"/>
    <n v="0"/>
    <n v="0"/>
    <n v="90"/>
    <n v="0"/>
    <n v="8"/>
    <n v="2"/>
    <n v="0"/>
    <n v="0"/>
    <m/>
    <n v="0"/>
    <m/>
    <n v="0"/>
    <n v="0"/>
    <n v="100"/>
    <n v="0"/>
    <m/>
    <m/>
    <x v="2"/>
  </r>
  <r>
    <x v="4"/>
    <s v="R_0VA95bASrkQi9WR"/>
    <s v="MO"/>
    <n v="63143"/>
    <s v="West North Central"/>
    <x v="0"/>
    <s v="LLC"/>
    <m/>
    <x v="0"/>
    <n v="2008"/>
    <n v="7"/>
    <x v="2"/>
    <s v="6 - 10 years"/>
    <x v="0"/>
    <n v="432387"/>
    <n v="432387"/>
    <n v="451483"/>
    <n v="1.1558897029744186"/>
    <n v="432386.99999999994"/>
    <n v="190250.28"/>
    <n v="51886.439999999995"/>
    <n v="90801.26999999999"/>
    <n v="0"/>
    <n v="17295.48"/>
    <n v="25943.219999999998"/>
    <n v="34590.959999999999"/>
    <n v="0"/>
    <n v="0"/>
    <n v="17295.48"/>
    <m/>
    <n v="4323.87"/>
    <n v="0"/>
    <m/>
    <n v="0"/>
    <n v="0"/>
    <n v="0"/>
    <m/>
    <n v="100"/>
    <n v="44"/>
    <n v="12"/>
    <n v="21"/>
    <n v="0"/>
    <n v="4"/>
    <n v="6"/>
    <n v="8"/>
    <n v="0"/>
    <n v="0"/>
    <n v="4"/>
    <m/>
    <n v="1"/>
    <n v="0"/>
    <m/>
    <n v="0"/>
    <m/>
    <n v="0"/>
    <m/>
    <n v="21"/>
    <n v="13"/>
    <n v="432387"/>
    <n v="0"/>
    <n v="0"/>
    <n v="12971.609999999999"/>
    <n v="419415.39"/>
    <n v="0"/>
    <n v="0"/>
    <n v="0"/>
    <n v="0"/>
    <n v="0"/>
    <n v="0"/>
    <n v="0"/>
    <n v="0"/>
    <n v="0"/>
    <n v="0"/>
    <m/>
    <n v="0"/>
    <m/>
    <x v="0"/>
    <n v="100"/>
    <n v="0"/>
    <n v="0"/>
    <n v="3"/>
    <n v="97"/>
    <n v="0"/>
    <m/>
    <n v="0"/>
    <n v="0"/>
    <n v="0"/>
    <n v="0"/>
    <n v="0"/>
    <n v="0"/>
    <m/>
    <n v="0"/>
    <m/>
    <m/>
    <m/>
    <n v="3"/>
    <n v="0"/>
    <n v="0"/>
    <n v="0"/>
    <m/>
    <m/>
    <x v="3"/>
  </r>
  <r>
    <x v="4"/>
    <s v="R_aeOF229orP1OcGp"/>
    <s v="IA"/>
    <n v="52175"/>
    <s v="West North Central"/>
    <x v="0"/>
    <s v="Nonprofit"/>
    <m/>
    <x v="2"/>
    <n v="2013"/>
    <n v="2"/>
    <x v="5"/>
    <s v="0 - 2 years"/>
    <x v="1"/>
    <n v="441000"/>
    <n v="305358"/>
    <n v="363272"/>
    <n v="0.91188685714285711"/>
    <n v="305358"/>
    <n v="91607.4"/>
    <n v="0"/>
    <n v="61071.600000000006"/>
    <n v="0"/>
    <n v="45803.7"/>
    <n v="88553.819999999992"/>
    <n v="0"/>
    <n v="18321.48"/>
    <n v="0"/>
    <n v="0"/>
    <m/>
    <n v="0"/>
    <n v="0"/>
    <m/>
    <n v="0"/>
    <m/>
    <n v="0"/>
    <m/>
    <n v="100"/>
    <n v="30"/>
    <n v="0"/>
    <n v="20"/>
    <n v="0"/>
    <n v="15"/>
    <n v="29"/>
    <n v="0"/>
    <n v="6"/>
    <n v="0"/>
    <n v="0"/>
    <m/>
    <n v="0"/>
    <n v="0"/>
    <m/>
    <n v="0"/>
    <m/>
    <n v="0"/>
    <m/>
    <n v="20"/>
    <n v="6"/>
    <n v="305358.00000000006"/>
    <n v="0"/>
    <n v="0"/>
    <n v="27482.219999999998"/>
    <n v="36642.959999999999"/>
    <n v="100768.14"/>
    <n v="0"/>
    <n v="0"/>
    <n v="0"/>
    <n v="67178.759999999995"/>
    <n v="61071.600000000006"/>
    <n v="0"/>
    <n v="12214.32"/>
    <n v="0"/>
    <n v="0"/>
    <m/>
    <n v="0"/>
    <m/>
    <x v="0"/>
    <n v="100"/>
    <n v="0"/>
    <n v="0"/>
    <n v="9"/>
    <n v="12"/>
    <n v="33"/>
    <m/>
    <n v="0"/>
    <n v="0"/>
    <n v="22"/>
    <n v="20"/>
    <n v="0"/>
    <n v="4"/>
    <m/>
    <n v="0"/>
    <m/>
    <m/>
    <m/>
    <n v="9"/>
    <n v="33"/>
    <n v="46"/>
    <n v="0"/>
    <m/>
    <m/>
    <x v="2"/>
  </r>
  <r>
    <x v="4"/>
    <s v="R_54Fcr9Qe4sJM4uN"/>
    <s v="MN"/>
    <n v="55088"/>
    <s v="West North Central"/>
    <x v="0"/>
    <s v="LLC"/>
    <m/>
    <x v="0"/>
    <n v="2012"/>
    <n v="3"/>
    <x v="1"/>
    <s v="3 - 5 years"/>
    <x v="1"/>
    <n v="225000"/>
    <n v="200000"/>
    <n v="160600"/>
    <n v="0.79015200000000008"/>
    <n v="200000"/>
    <n v="90000"/>
    <n v="2000"/>
    <n v="60000"/>
    <n v="2000"/>
    <n v="20000"/>
    <n v="10000"/>
    <n v="6000"/>
    <n v="0"/>
    <n v="2000"/>
    <n v="8000"/>
    <m/>
    <n v="0"/>
    <n v="0"/>
    <m/>
    <n v="0"/>
    <m/>
    <n v="0"/>
    <m/>
    <n v="100"/>
    <n v="45"/>
    <n v="1"/>
    <n v="30"/>
    <n v="1"/>
    <n v="10"/>
    <n v="5"/>
    <n v="3"/>
    <n v="0"/>
    <n v="1"/>
    <n v="4"/>
    <m/>
    <n v="0"/>
    <n v="0"/>
    <m/>
    <n v="0"/>
    <m/>
    <n v="0"/>
    <m/>
    <n v="31"/>
    <n v="8"/>
    <n v="200000"/>
    <n v="0"/>
    <n v="0"/>
    <n v="140000"/>
    <n v="20000"/>
    <n v="0"/>
    <n v="0"/>
    <n v="0"/>
    <n v="0"/>
    <n v="40000"/>
    <n v="0"/>
    <n v="0"/>
    <n v="0"/>
    <n v="0"/>
    <n v="0"/>
    <m/>
    <n v="0"/>
    <m/>
    <x v="0"/>
    <n v="100"/>
    <n v="0"/>
    <n v="0"/>
    <n v="70"/>
    <n v="10"/>
    <n v="0"/>
    <m/>
    <n v="0"/>
    <n v="0"/>
    <n v="20"/>
    <n v="0"/>
    <n v="0"/>
    <n v="0"/>
    <m/>
    <n v="0"/>
    <m/>
    <m/>
    <m/>
    <n v="70"/>
    <n v="0"/>
    <n v="20"/>
    <n v="0"/>
    <m/>
    <m/>
    <x v="3"/>
  </r>
  <r>
    <x v="4"/>
    <s v="R_1RC379aHweg2bel"/>
    <s v="NE"/>
    <n v="68623"/>
    <s v="West North Central"/>
    <x v="0"/>
    <s v="Producer-Consumer Cooperative"/>
    <m/>
    <x v="1"/>
    <n v="2006"/>
    <n v="9"/>
    <x v="2"/>
    <s v="6 - 10 years"/>
    <x v="1"/>
    <n v="155500"/>
    <n v="155500"/>
    <n v="115454"/>
    <n v="0.82191368488745975"/>
    <n v="154498.85"/>
    <n v="10107.5"/>
    <n v="0"/>
    <n v="88634.999999999985"/>
    <n v="0"/>
    <n v="9952"/>
    <n v="13217.500000000002"/>
    <n v="3576.5"/>
    <n v="2021.5000000000002"/>
    <n v="3265.5"/>
    <n v="5909"/>
    <m/>
    <n v="1399.5000000000002"/>
    <n v="2886.3500000000004"/>
    <m/>
    <n v="13528.499999999998"/>
    <m/>
    <n v="0"/>
    <m/>
    <n v="100"/>
    <n v="6.5"/>
    <n v="0"/>
    <n v="57"/>
    <n v="0"/>
    <n v="6.4"/>
    <n v="8.5"/>
    <n v="2.2999999999999998"/>
    <n v="1.3"/>
    <n v="2.1"/>
    <n v="3.8"/>
    <m/>
    <n v="0.9"/>
    <n v="2.5"/>
    <s v="Personal &amp; Household Care Products"/>
    <n v="8.6999999999999993"/>
    <s v="Farm Products (animal feed, etc)"/>
    <n v="0"/>
    <m/>
    <n v="57"/>
    <n v="21.6"/>
    <n v="155500"/>
    <n v="0"/>
    <n v="0"/>
    <n v="153167.5"/>
    <n v="777.5"/>
    <n v="0"/>
    <n v="0"/>
    <n v="0"/>
    <n v="0"/>
    <n v="1555"/>
    <n v="0"/>
    <n v="0"/>
    <n v="0"/>
    <n v="0"/>
    <n v="0"/>
    <m/>
    <n v="0"/>
    <m/>
    <x v="0"/>
    <n v="100"/>
    <n v="0"/>
    <n v="0"/>
    <n v="98.5"/>
    <n v="0.5"/>
    <n v="0"/>
    <m/>
    <n v="0"/>
    <n v="0"/>
    <n v="1"/>
    <n v="0"/>
    <n v="0"/>
    <n v="0"/>
    <m/>
    <n v="0"/>
    <m/>
    <m/>
    <m/>
    <n v="98.5"/>
    <n v="0"/>
    <n v="1"/>
    <n v="0"/>
    <m/>
    <m/>
    <x v="2"/>
  </r>
  <r>
    <x v="4"/>
    <s v="R_77poclN6frjJVSR"/>
    <s v="IA"/>
    <n v="52203"/>
    <s v="West North Central"/>
    <x v="0"/>
    <s v="Producer-Consumer Cooperative"/>
    <m/>
    <x v="1"/>
    <n v="2011"/>
    <n v="4"/>
    <x v="1"/>
    <s v="3 - 5 years"/>
    <x v="1"/>
    <n v="154709"/>
    <n v="133271.03"/>
    <n v="154522.23999999999"/>
    <n v="1.1056636632645807"/>
    <n v="133271.03"/>
    <n v="89291.590100000001"/>
    <n v="133.27103"/>
    <n v="22656.075100000002"/>
    <n v="0"/>
    <n v="5330.8411999999998"/>
    <n v="2665.4205999999999"/>
    <n v="266.54205999999999"/>
    <n v="1332.7103"/>
    <n v="2265.6075100000003"/>
    <n v="5330.8411999999998"/>
    <m/>
    <n v="3998.1308999999997"/>
    <n v="0"/>
    <m/>
    <n v="0"/>
    <n v="0"/>
    <n v="0"/>
    <m/>
    <n v="100"/>
    <n v="67"/>
    <n v="0.1"/>
    <n v="17"/>
    <n v="0"/>
    <n v="4"/>
    <n v="2"/>
    <n v="0.2"/>
    <n v="1"/>
    <n v="1.7"/>
    <n v="4"/>
    <m/>
    <n v="3"/>
    <n v="0"/>
    <m/>
    <n v="0"/>
    <m/>
    <n v="0"/>
    <m/>
    <n v="17"/>
    <n v="9.9"/>
    <n v="133271.03"/>
    <n v="0"/>
    <n v="79962.618000000002"/>
    <n v="51975.701699999998"/>
    <n v="0"/>
    <n v="0"/>
    <n v="0"/>
    <n v="0"/>
    <n v="0"/>
    <n v="0"/>
    <n v="0"/>
    <n v="1332.7103"/>
    <n v="0"/>
    <n v="0"/>
    <n v="0"/>
    <m/>
    <n v="0"/>
    <m/>
    <x v="0"/>
    <n v="100"/>
    <n v="0"/>
    <n v="60"/>
    <n v="39"/>
    <n v="0"/>
    <n v="0"/>
    <m/>
    <n v="0"/>
    <n v="0"/>
    <n v="0"/>
    <n v="0"/>
    <n v="1"/>
    <n v="0"/>
    <m/>
    <n v="0"/>
    <m/>
    <m/>
    <m/>
    <n v="99"/>
    <n v="0"/>
    <n v="1"/>
    <n v="0"/>
    <m/>
    <m/>
    <x v="2"/>
  </r>
  <r>
    <x v="4"/>
    <s v="R_3MaJOxjQpRQzBJh"/>
    <s v="MN"/>
    <n v="56001"/>
    <s v="West North Central"/>
    <x v="0"/>
    <s v="Nonprofit"/>
    <m/>
    <x v="2"/>
    <n v="2014"/>
    <n v="1"/>
    <x v="5"/>
    <s v="0 - 2 years"/>
    <x v="1"/>
    <n v="54000"/>
    <n v="54000"/>
    <m/>
    <m/>
    <n v="54000"/>
    <n v="51300"/>
    <n v="0"/>
    <n v="0"/>
    <n v="0"/>
    <n v="0"/>
    <n v="2700"/>
    <n v="0"/>
    <n v="0"/>
    <n v="0"/>
    <n v="0"/>
    <m/>
    <n v="0"/>
    <n v="0"/>
    <m/>
    <n v="0"/>
    <n v="0"/>
    <n v="0"/>
    <m/>
    <n v="100"/>
    <n v="95"/>
    <n v="0"/>
    <n v="0"/>
    <n v="0"/>
    <n v="0"/>
    <n v="5"/>
    <n v="0"/>
    <n v="0"/>
    <n v="0"/>
    <n v="0"/>
    <m/>
    <n v="0"/>
    <n v="0"/>
    <m/>
    <n v="0"/>
    <m/>
    <n v="0"/>
    <m/>
    <n v="0"/>
    <n v="0"/>
    <n v="54000"/>
    <n v="21600"/>
    <n v="0"/>
    <n v="0"/>
    <n v="0"/>
    <n v="0"/>
    <n v="0"/>
    <n v="0"/>
    <n v="0"/>
    <n v="0"/>
    <n v="32400"/>
    <n v="0"/>
    <n v="0"/>
    <n v="0"/>
    <n v="0"/>
    <m/>
    <n v="0"/>
    <m/>
    <x v="0"/>
    <n v="100"/>
    <n v="40"/>
    <n v="0"/>
    <n v="0"/>
    <n v="0"/>
    <n v="0"/>
    <m/>
    <n v="0"/>
    <n v="0"/>
    <n v="0"/>
    <n v="60"/>
    <n v="0"/>
    <n v="0"/>
    <m/>
    <n v="0"/>
    <m/>
    <m/>
    <m/>
    <n v="0"/>
    <n v="0"/>
    <n v="60"/>
    <n v="0"/>
    <m/>
    <m/>
    <x v="2"/>
  </r>
  <r>
    <x v="4"/>
    <s v="R_0UJD74uAdxdWqIB"/>
    <s v="MO"/>
    <n v="63549"/>
    <s v="West North Central"/>
    <x v="0"/>
    <s v="Nonprofit"/>
    <m/>
    <x v="2"/>
    <n v="2014"/>
    <n v="1"/>
    <x v="5"/>
    <s v="0 - 2 years"/>
    <x v="1"/>
    <n v="39000"/>
    <n v="39000"/>
    <n v="88600"/>
    <n v="2.514876923076923"/>
    <n v="42472"/>
    <n v="31200"/>
    <n v="1950"/>
    <n v="0"/>
    <n v="0"/>
    <n v="0"/>
    <n v="0"/>
    <n v="0"/>
    <n v="390"/>
    <n v="0"/>
    <n v="1560"/>
    <m/>
    <n v="1170"/>
    <n v="6202.0000000000009"/>
    <m/>
    <n v="0"/>
    <n v="0"/>
    <n v="0"/>
    <m/>
    <n v="100"/>
    <n v="80"/>
    <n v="5"/>
    <n v="0"/>
    <n v="0"/>
    <n v="0"/>
    <n v="0"/>
    <n v="0"/>
    <n v="1"/>
    <n v="0"/>
    <n v="4"/>
    <m/>
    <n v="3"/>
    <n v="7"/>
    <s v="crafts"/>
    <n v="0"/>
    <m/>
    <n v="0"/>
    <m/>
    <n v="0"/>
    <n v="15"/>
    <n v="39000"/>
    <n v="3510"/>
    <n v="0"/>
    <n v="33150"/>
    <n v="0"/>
    <n v="0"/>
    <n v="0"/>
    <n v="0"/>
    <n v="0"/>
    <n v="0"/>
    <n v="2340"/>
    <n v="0"/>
    <n v="0"/>
    <n v="0"/>
    <n v="0"/>
    <m/>
    <n v="0"/>
    <m/>
    <x v="0"/>
    <n v="100"/>
    <n v="9"/>
    <n v="0"/>
    <n v="85"/>
    <n v="0"/>
    <n v="0"/>
    <m/>
    <n v="0"/>
    <n v="0"/>
    <n v="0"/>
    <n v="6"/>
    <n v="0"/>
    <n v="0"/>
    <m/>
    <n v="0"/>
    <m/>
    <m/>
    <m/>
    <n v="85"/>
    <n v="0"/>
    <n v="6"/>
    <n v="0"/>
    <m/>
    <m/>
    <x v="2"/>
  </r>
  <r>
    <x v="4"/>
    <s v="R_3DToUUgFfR1MNXn"/>
    <s v="MO"/>
    <n v="64112"/>
    <s v="West North Central"/>
    <x v="0"/>
    <s v="LLC"/>
    <m/>
    <x v="0"/>
    <n v="2008"/>
    <n v="7"/>
    <x v="2"/>
    <s v="6 - 10 years"/>
    <x v="1"/>
    <n v="75000"/>
    <n v="20000"/>
    <n v="44200"/>
    <n v="0.65239199999999997"/>
    <n v="20000"/>
    <n v="8000"/>
    <n v="2000"/>
    <n v="5000"/>
    <n v="0"/>
    <n v="4000"/>
    <n v="0"/>
    <n v="600"/>
    <n v="0"/>
    <n v="0"/>
    <n v="400"/>
    <m/>
    <n v="0"/>
    <n v="0"/>
    <m/>
    <n v="0"/>
    <m/>
    <n v="0"/>
    <m/>
    <n v="100"/>
    <n v="40"/>
    <n v="10"/>
    <n v="25"/>
    <n v="0"/>
    <n v="20"/>
    <n v="0"/>
    <n v="3"/>
    <n v="0"/>
    <n v="0"/>
    <n v="2"/>
    <m/>
    <n v="0"/>
    <n v="0"/>
    <m/>
    <n v="0"/>
    <m/>
    <n v="0"/>
    <m/>
    <n v="25"/>
    <n v="5"/>
    <n v="20000"/>
    <n v="5000"/>
    <n v="3000"/>
    <n v="4000"/>
    <n v="0"/>
    <n v="7000"/>
    <n v="0"/>
    <n v="1000"/>
    <n v="0"/>
    <n v="0"/>
    <n v="0"/>
    <n v="0"/>
    <n v="0"/>
    <n v="0"/>
    <n v="0"/>
    <m/>
    <n v="0"/>
    <m/>
    <x v="0"/>
    <n v="100"/>
    <n v="25"/>
    <n v="15"/>
    <n v="20"/>
    <n v="0"/>
    <n v="35"/>
    <m/>
    <n v="5"/>
    <n v="0"/>
    <n v="0"/>
    <n v="0"/>
    <n v="0"/>
    <n v="0"/>
    <m/>
    <n v="0"/>
    <m/>
    <m/>
    <m/>
    <n v="35"/>
    <n v="35"/>
    <n v="0"/>
    <n v="0"/>
    <m/>
    <m/>
    <x v="3"/>
  </r>
  <r>
    <x v="4"/>
    <s v="R_eeZC0hgyTLbXiCx"/>
    <s v="AR"/>
    <n v="72336"/>
    <s v="West South Central"/>
    <x v="2"/>
    <s v="Producer Cooperative"/>
    <m/>
    <x v="1"/>
    <n v="2010"/>
    <n v="5"/>
    <x v="1"/>
    <s v="3 - 5 years"/>
    <x v="1"/>
    <n v="70000"/>
    <n v="65000"/>
    <n v="70000"/>
    <n v="1.107"/>
    <n v="65000"/>
    <n v="45500"/>
    <n v="19500"/>
    <n v="0"/>
    <n v="0"/>
    <n v="0"/>
    <n v="0"/>
    <n v="0"/>
    <n v="0"/>
    <n v="0"/>
    <n v="0"/>
    <m/>
    <n v="0"/>
    <n v="0"/>
    <m/>
    <n v="0"/>
    <n v="0"/>
    <n v="0"/>
    <m/>
    <n v="100"/>
    <n v="70"/>
    <n v="30"/>
    <n v="0"/>
    <n v="0"/>
    <n v="0"/>
    <n v="0"/>
    <n v="0"/>
    <n v="0"/>
    <n v="0"/>
    <n v="0"/>
    <m/>
    <n v="0"/>
    <n v="0"/>
    <m/>
    <n v="0"/>
    <m/>
    <n v="0"/>
    <m/>
    <n v="0"/>
    <n v="0"/>
    <n v="65000"/>
    <n v="0"/>
    <n v="13000"/>
    <n v="0"/>
    <n v="0"/>
    <n v="0"/>
    <n v="0"/>
    <n v="0"/>
    <n v="0"/>
    <n v="52000"/>
    <n v="0"/>
    <n v="0"/>
    <n v="0"/>
    <n v="0"/>
    <n v="0"/>
    <m/>
    <n v="0"/>
    <m/>
    <x v="0"/>
    <n v="100"/>
    <n v="0"/>
    <n v="20"/>
    <n v="0"/>
    <n v="0"/>
    <n v="0"/>
    <m/>
    <n v="0"/>
    <n v="0"/>
    <n v="80"/>
    <n v="0"/>
    <n v="0"/>
    <n v="0"/>
    <m/>
    <n v="0"/>
    <m/>
    <m/>
    <m/>
    <n v="20"/>
    <n v="0"/>
    <n v="80"/>
    <n v="0"/>
    <m/>
    <m/>
    <x v="2"/>
  </r>
  <r>
    <x v="1"/>
    <s v="R_u2PkFBVHC2ZuTQZ"/>
    <s v="IL"/>
    <n v="60642"/>
    <s v="East North Central"/>
    <x v="0"/>
    <s v="LLC"/>
    <m/>
    <x v="0"/>
    <n v="2013"/>
    <n v="4"/>
    <x v="1"/>
    <s v="3 - 5 years"/>
    <x v="1"/>
    <n v="9200000"/>
    <n v="9200000"/>
    <n v="9000000"/>
    <n v="0.97826086956521741"/>
    <n v="9200000"/>
    <n v="3680000"/>
    <n v="0"/>
    <n v="2300000"/>
    <n v="0"/>
    <n v="1380000"/>
    <n v="920000"/>
    <n v="368000"/>
    <n v="184000"/>
    <n v="92000"/>
    <n v="92000"/>
    <n v="184000"/>
    <n v="0"/>
    <n v="0"/>
    <m/>
    <n v="0"/>
    <m/>
    <n v="0"/>
    <m/>
    <n v="100"/>
    <n v="40"/>
    <n v="0"/>
    <n v="25"/>
    <n v="0"/>
    <n v="15"/>
    <n v="10"/>
    <n v="4"/>
    <n v="2"/>
    <n v="1"/>
    <n v="1"/>
    <n v="2"/>
    <n v="0"/>
    <n v="0"/>
    <m/>
    <n v="0"/>
    <m/>
    <n v="0"/>
    <m/>
    <n v="25"/>
    <n v="10"/>
    <n v="9200000"/>
    <n v="2116000"/>
    <n v="1840000"/>
    <n v="0"/>
    <n v="3680000"/>
    <n v="460000"/>
    <n v="0"/>
    <n v="0"/>
    <n v="460000"/>
    <n v="184000"/>
    <n v="0"/>
    <n v="0"/>
    <n v="0"/>
    <n v="0"/>
    <n v="0"/>
    <m/>
    <n v="460000"/>
    <m/>
    <x v="0"/>
    <n v="100"/>
    <n v="23"/>
    <n v="20"/>
    <n v="0"/>
    <n v="40"/>
    <n v="5"/>
    <m/>
    <n v="0"/>
    <n v="5"/>
    <n v="2"/>
    <n v="0"/>
    <n v="0"/>
    <n v="0"/>
    <m/>
    <n v="0"/>
    <m/>
    <n v="5"/>
    <s v="resolving missing percent"/>
    <n v="20"/>
    <n v="5"/>
    <n v="7"/>
    <n v="5"/>
    <m/>
    <m/>
    <x v="3"/>
  </r>
  <r>
    <x v="1"/>
    <s v="R_1nSGwmYqHPDPeVl"/>
    <s v="MI"/>
    <n v="48813"/>
    <s v="East North Central"/>
    <x v="0"/>
    <s v="Producer Cooperative"/>
    <m/>
    <x v="1"/>
    <n v="1997"/>
    <n v="20"/>
    <x v="3"/>
    <s v="11+ years"/>
    <x v="0"/>
    <n v="1000000"/>
    <n v="950000"/>
    <m/>
    <m/>
    <n v="950000"/>
    <n v="0"/>
    <n v="0"/>
    <n v="95000"/>
    <n v="0"/>
    <n v="0"/>
    <n v="855000"/>
    <n v="0"/>
    <n v="0"/>
    <n v="0"/>
    <n v="0"/>
    <n v="0"/>
    <n v="0"/>
    <n v="0"/>
    <n v="0"/>
    <n v="0"/>
    <n v="0"/>
    <n v="0"/>
    <m/>
    <n v="100"/>
    <n v="0"/>
    <n v="0"/>
    <n v="10"/>
    <n v="0"/>
    <n v="0"/>
    <n v="90"/>
    <n v="0"/>
    <n v="0"/>
    <n v="0"/>
    <n v="0"/>
    <n v="0"/>
    <n v="0"/>
    <n v="0"/>
    <m/>
    <n v="0"/>
    <m/>
    <n v="0"/>
    <m/>
    <n v="10"/>
    <n v="0"/>
    <n v="950000"/>
    <n v="0"/>
    <n v="712500"/>
    <n v="95000"/>
    <n v="47500"/>
    <n v="66500"/>
    <n v="0"/>
    <n v="0"/>
    <n v="0"/>
    <n v="0"/>
    <n v="28500"/>
    <n v="0"/>
    <n v="0"/>
    <n v="0"/>
    <n v="0"/>
    <m/>
    <n v="0"/>
    <m/>
    <x v="0"/>
    <n v="100"/>
    <n v="0"/>
    <n v="75"/>
    <n v="10"/>
    <n v="5"/>
    <n v="7"/>
    <m/>
    <n v="0"/>
    <n v="0"/>
    <n v="0"/>
    <n v="3"/>
    <n v="0"/>
    <n v="0"/>
    <m/>
    <n v="0"/>
    <m/>
    <n v="0"/>
    <m/>
    <n v="85"/>
    <n v="7"/>
    <n v="3"/>
    <n v="0"/>
    <m/>
    <m/>
    <x v="1"/>
  </r>
  <r>
    <x v="1"/>
    <s v="R_3s7fSOxhqVVPkz4"/>
    <s v="WI"/>
    <n v="54665"/>
    <s v="East North Central"/>
    <x v="0"/>
    <s v="Other"/>
    <m/>
    <x v="3"/>
    <n v="2010"/>
    <n v="7"/>
    <x v="2"/>
    <s v="6 - 10 years"/>
    <x v="0"/>
    <n v="603806"/>
    <n v="502658"/>
    <n v="189589"/>
    <n v="0.31398992391595976"/>
    <n v="502658"/>
    <n v="126800"/>
    <n v="157335"/>
    <n v="90571"/>
    <n v="0"/>
    <n v="34302"/>
    <n v="22780"/>
    <n v="0"/>
    <n v="0"/>
    <n v="22780"/>
    <n v="48090"/>
    <n v="0"/>
    <n v="0"/>
    <n v="0"/>
    <m/>
    <n v="0"/>
    <m/>
    <n v="0"/>
    <m/>
    <n v="100"/>
    <n v="25.225899120276608"/>
    <n v="31.300605978617668"/>
    <n v="18.018414110588115"/>
    <n v="0"/>
    <n v="6.8241229623322424"/>
    <n v="4.5319083750780846"/>
    <n v="0"/>
    <n v="0"/>
    <n v="4.5319083750780846"/>
    <n v="9.5671410780291968"/>
    <n v="0"/>
    <n v="0"/>
    <n v="0"/>
    <m/>
    <n v="0"/>
    <m/>
    <n v="0"/>
    <m/>
    <n v="18.018414110588115"/>
    <n v="14.099049453107281"/>
    <n v="502658"/>
    <n v="25132.9"/>
    <n v="0"/>
    <n v="0"/>
    <n v="0"/>
    <n v="477525.1"/>
    <n v="0"/>
    <n v="0"/>
    <n v="0"/>
    <n v="0"/>
    <n v="0"/>
    <n v="0"/>
    <n v="0"/>
    <n v="0"/>
    <n v="0"/>
    <m/>
    <n v="0"/>
    <m/>
    <x v="0"/>
    <n v="100"/>
    <n v="5"/>
    <n v="0"/>
    <n v="0"/>
    <n v="0"/>
    <n v="95"/>
    <m/>
    <n v="0"/>
    <n v="0"/>
    <n v="0"/>
    <n v="0"/>
    <n v="0"/>
    <n v="0"/>
    <m/>
    <n v="0"/>
    <m/>
    <n v="0"/>
    <m/>
    <n v="0"/>
    <n v="95"/>
    <n v="0"/>
    <n v="0"/>
    <m/>
    <m/>
    <x v="0"/>
  </r>
  <r>
    <x v="1"/>
    <s v="R_czKsK5OLZAacYZr"/>
    <s v="OH"/>
    <n v="44691"/>
    <s v="East North Central"/>
    <x v="0"/>
    <s v="Producer-Consumer Cooperative"/>
    <m/>
    <x v="1"/>
    <n v="2009"/>
    <n v="8"/>
    <x v="2"/>
    <s v="6 - 10 years"/>
    <x v="2"/>
    <n v="670000"/>
    <n v="500000"/>
    <n v="100000"/>
    <n v="0.14925373134328357"/>
    <n v="500000"/>
    <n v="100000"/>
    <n v="0"/>
    <n v="100000"/>
    <n v="0"/>
    <n v="75000"/>
    <n v="25000"/>
    <n v="10000"/>
    <n v="100000"/>
    <n v="15000"/>
    <n v="25000"/>
    <n v="0"/>
    <n v="50000"/>
    <n v="0"/>
    <n v="0"/>
    <n v="0"/>
    <m/>
    <n v="0"/>
    <m/>
    <n v="100"/>
    <n v="20"/>
    <n v="0"/>
    <n v="20"/>
    <n v="0"/>
    <n v="15"/>
    <n v="5"/>
    <n v="2"/>
    <n v="20"/>
    <n v="3"/>
    <n v="5"/>
    <n v="0"/>
    <n v="10"/>
    <n v="0"/>
    <m/>
    <n v="0"/>
    <m/>
    <n v="0"/>
    <m/>
    <n v="20"/>
    <n v="40"/>
    <n v="500000"/>
    <n v="500000"/>
    <n v="0"/>
    <n v="0"/>
    <n v="0"/>
    <n v="0"/>
    <n v="0"/>
    <n v="0"/>
    <n v="0"/>
    <n v="0"/>
    <n v="0"/>
    <n v="0"/>
    <n v="0"/>
    <n v="0"/>
    <n v="0"/>
    <m/>
    <n v="0"/>
    <m/>
    <x v="0"/>
    <n v="100"/>
    <n v="100"/>
    <n v="0"/>
    <n v="0"/>
    <n v="0"/>
    <n v="0"/>
    <m/>
    <n v="0"/>
    <n v="0"/>
    <n v="0"/>
    <n v="0"/>
    <n v="0"/>
    <n v="0"/>
    <m/>
    <n v="0"/>
    <m/>
    <n v="0"/>
    <m/>
    <n v="0"/>
    <n v="0"/>
    <n v="0"/>
    <n v="0"/>
    <m/>
    <m/>
    <x v="1"/>
  </r>
  <r>
    <x v="1"/>
    <s v="R_210Mc1oGbUCRqiE"/>
    <s v="OH"/>
    <n v="45208"/>
    <s v="East North Central"/>
    <x v="0"/>
    <s v="LLC"/>
    <m/>
    <x v="0"/>
    <n v="2015"/>
    <n v="2"/>
    <x v="5"/>
    <s v="0 - 2 years"/>
    <x v="1"/>
    <n v="380000"/>
    <n v="380000"/>
    <n v="310000"/>
    <n v="0.81578947368421051"/>
    <n v="380000"/>
    <n v="304000"/>
    <n v="0"/>
    <n v="38000"/>
    <n v="0"/>
    <n v="11400"/>
    <n v="11400"/>
    <n v="3800"/>
    <n v="3800"/>
    <n v="0"/>
    <n v="7600"/>
    <n v="0"/>
    <n v="0"/>
    <n v="0"/>
    <n v="0"/>
    <n v="0"/>
    <n v="0"/>
    <n v="0"/>
    <m/>
    <n v="100"/>
    <n v="80"/>
    <n v="0"/>
    <n v="10"/>
    <n v="0"/>
    <n v="3"/>
    <n v="3"/>
    <n v="1"/>
    <n v="1"/>
    <n v="0"/>
    <n v="2"/>
    <n v="0"/>
    <n v="0"/>
    <n v="0"/>
    <m/>
    <n v="0"/>
    <m/>
    <n v="0"/>
    <m/>
    <n v="10"/>
    <n v="4"/>
    <n v="380000"/>
    <n v="22800"/>
    <n v="0"/>
    <n v="7600"/>
    <n v="349600"/>
    <n v="0"/>
    <n v="0"/>
    <n v="0"/>
    <n v="0"/>
    <n v="0"/>
    <n v="0"/>
    <n v="0"/>
    <n v="0"/>
    <n v="0"/>
    <n v="0"/>
    <m/>
    <n v="0"/>
    <m/>
    <x v="0"/>
    <n v="100"/>
    <n v="6"/>
    <n v="0"/>
    <n v="2"/>
    <n v="92"/>
    <n v="0"/>
    <m/>
    <n v="0"/>
    <n v="0"/>
    <n v="0"/>
    <n v="0"/>
    <n v="0"/>
    <n v="0"/>
    <m/>
    <n v="0"/>
    <m/>
    <n v="0"/>
    <m/>
    <n v="2"/>
    <n v="0"/>
    <n v="0"/>
    <n v="0"/>
    <m/>
    <m/>
    <x v="3"/>
  </r>
  <r>
    <x v="1"/>
    <s v="R_1CIWohjnuWUgis8"/>
    <s v="OH"/>
    <n v="45133"/>
    <s v="East North Central"/>
    <x v="0"/>
    <s v="LLC"/>
    <m/>
    <x v="0"/>
    <n v="2010"/>
    <n v="7"/>
    <x v="2"/>
    <s v="6 - 10 years"/>
    <x v="1"/>
    <n v="15000"/>
    <n v="150000"/>
    <n v="100000"/>
    <n v="6.666666666666667"/>
    <n v="150000"/>
    <n v="127500"/>
    <n v="0"/>
    <n v="1500"/>
    <n v="0"/>
    <n v="1500"/>
    <n v="10500.000000000002"/>
    <n v="0"/>
    <n v="1500"/>
    <n v="0"/>
    <n v="7500"/>
    <n v="0"/>
    <n v="0"/>
    <n v="0"/>
    <n v="0"/>
    <n v="0"/>
    <n v="0"/>
    <n v="0"/>
    <m/>
    <n v="100"/>
    <n v="85"/>
    <n v="0"/>
    <n v="1"/>
    <n v="0"/>
    <n v="1"/>
    <n v="7"/>
    <n v="0"/>
    <n v="1"/>
    <n v="0"/>
    <n v="5"/>
    <n v="0"/>
    <n v="0"/>
    <n v="0"/>
    <m/>
    <n v="0"/>
    <m/>
    <n v="0"/>
    <m/>
    <n v="1"/>
    <n v="6"/>
    <n v="150000"/>
    <n v="105000"/>
    <n v="0"/>
    <n v="0"/>
    <n v="42000.000000000007"/>
    <n v="1500"/>
    <n v="0"/>
    <n v="0"/>
    <n v="0"/>
    <n v="0"/>
    <n v="0"/>
    <n v="0"/>
    <n v="0"/>
    <n v="0"/>
    <n v="0"/>
    <m/>
    <n v="1500"/>
    <m/>
    <x v="0"/>
    <n v="100"/>
    <n v="70"/>
    <n v="0"/>
    <n v="0"/>
    <n v="28"/>
    <n v="1"/>
    <m/>
    <n v="0"/>
    <n v="0"/>
    <n v="0"/>
    <n v="0"/>
    <n v="0"/>
    <n v="0"/>
    <m/>
    <n v="0"/>
    <m/>
    <n v="1"/>
    <s v="resolving missing percent"/>
    <n v="0"/>
    <n v="1"/>
    <n v="0"/>
    <n v="1"/>
    <m/>
    <m/>
    <x v="3"/>
  </r>
  <r>
    <x v="1"/>
    <s v="R_3MnyCH36D3o2Sv8"/>
    <s v="MI"/>
    <n v="48912"/>
    <s v="East North Central"/>
    <x v="0"/>
    <s v="Nonprofit"/>
    <m/>
    <x v="2"/>
    <n v="2013"/>
    <n v="4"/>
    <x v="1"/>
    <s v="3 - 5 years"/>
    <x v="1"/>
    <n v="45644"/>
    <n v="39966"/>
    <n v="95580"/>
    <n v="2.0940320743142582"/>
    <n v="39966.000000000007"/>
    <n v="22380.960000000003"/>
    <n v="399.66"/>
    <n v="6394.56"/>
    <n v="0"/>
    <n v="799.32"/>
    <n v="3996.6000000000004"/>
    <n v="399.66"/>
    <n v="3996.6000000000004"/>
    <n v="1598.64"/>
    <n v="0"/>
    <n v="0"/>
    <n v="0"/>
    <n v="0"/>
    <n v="0"/>
    <n v="0"/>
    <n v="0"/>
    <n v="0"/>
    <m/>
    <n v="100"/>
    <n v="56"/>
    <n v="1"/>
    <n v="16"/>
    <n v="0"/>
    <n v="2"/>
    <n v="10"/>
    <n v="1"/>
    <n v="10"/>
    <n v="4"/>
    <n v="0"/>
    <n v="0"/>
    <n v="0"/>
    <n v="0"/>
    <m/>
    <n v="0"/>
    <m/>
    <n v="0"/>
    <m/>
    <n v="16"/>
    <n v="15"/>
    <n v="39966.000000000007"/>
    <n v="36369.06"/>
    <n v="0"/>
    <n v="0"/>
    <n v="399.66"/>
    <n v="0"/>
    <n v="0"/>
    <n v="0"/>
    <n v="0"/>
    <n v="2797.6200000000003"/>
    <n v="0"/>
    <n v="0"/>
    <n v="0"/>
    <n v="0"/>
    <n v="0"/>
    <m/>
    <n v="399.66"/>
    <m/>
    <x v="0"/>
    <n v="100"/>
    <n v="91"/>
    <n v="0"/>
    <n v="0"/>
    <n v="1"/>
    <n v="0"/>
    <m/>
    <n v="0"/>
    <n v="0"/>
    <n v="7"/>
    <n v="0"/>
    <n v="0"/>
    <n v="0"/>
    <m/>
    <n v="0"/>
    <m/>
    <n v="1"/>
    <s v="resolving missing percent"/>
    <n v="0"/>
    <n v="0"/>
    <n v="7"/>
    <n v="1"/>
    <m/>
    <m/>
    <x v="0"/>
  </r>
  <r>
    <x v="1"/>
    <s v="R_3hfnpwHDIhcBQYJ"/>
    <s v="MI"/>
    <n v="48207"/>
    <s v="East North Central"/>
    <x v="0"/>
    <s v="Nonprofit"/>
    <m/>
    <x v="2"/>
    <n v="1891"/>
    <n v="126"/>
    <x v="4"/>
    <s v="11+ years"/>
    <x v="1"/>
    <n v="98800"/>
    <n v="28000"/>
    <n v="77566"/>
    <n v="0.78508097165991908"/>
    <n v="28000"/>
    <n v="28000"/>
    <n v="0"/>
    <n v="0"/>
    <n v="0"/>
    <n v="0"/>
    <n v="0"/>
    <n v="0"/>
    <n v="0"/>
    <n v="0"/>
    <n v="0"/>
    <n v="0"/>
    <n v="0"/>
    <n v="0"/>
    <m/>
    <n v="0"/>
    <m/>
    <n v="0"/>
    <m/>
    <n v="100"/>
    <n v="100"/>
    <n v="0"/>
    <n v="0"/>
    <n v="0"/>
    <n v="0"/>
    <n v="0"/>
    <n v="0"/>
    <n v="0"/>
    <n v="0"/>
    <n v="0"/>
    <n v="0"/>
    <n v="0"/>
    <n v="0"/>
    <m/>
    <n v="0"/>
    <m/>
    <n v="0"/>
    <m/>
    <n v="0"/>
    <n v="0"/>
    <n v="28000"/>
    <n v="5320"/>
    <n v="0"/>
    <n v="3640"/>
    <n v="12320"/>
    <n v="2520"/>
    <n v="0"/>
    <n v="1680"/>
    <n v="0"/>
    <n v="0"/>
    <n v="1680"/>
    <n v="0"/>
    <n v="0"/>
    <n v="0"/>
    <n v="840"/>
    <m/>
    <n v="0"/>
    <m/>
    <x v="0"/>
    <n v="100"/>
    <n v="19"/>
    <n v="0"/>
    <n v="13"/>
    <n v="44"/>
    <n v="9"/>
    <m/>
    <n v="6"/>
    <n v="0"/>
    <n v="0"/>
    <n v="6"/>
    <n v="0"/>
    <n v="0"/>
    <m/>
    <n v="3"/>
    <m/>
    <n v="0"/>
    <m/>
    <n v="13"/>
    <n v="9"/>
    <n v="6"/>
    <n v="3"/>
    <m/>
    <m/>
    <x v="0"/>
  </r>
  <r>
    <x v="1"/>
    <s v="R_3fOS7YPiGLiLPIf"/>
    <s v="WI"/>
    <n v="54454"/>
    <s v="East North Central"/>
    <x v="0"/>
    <s v="Producer Cooperative"/>
    <m/>
    <x v="1"/>
    <n v="2012"/>
    <n v="5"/>
    <x v="1"/>
    <s v="3 - 5 years"/>
    <x v="1"/>
    <n v="6000"/>
    <n v="6000"/>
    <n v="2400"/>
    <n v="0.4"/>
    <n v="6000"/>
    <n v="3000"/>
    <n v="0"/>
    <n v="1800"/>
    <n v="0"/>
    <n v="0"/>
    <n v="600"/>
    <n v="0"/>
    <n v="0"/>
    <n v="0"/>
    <n v="0"/>
    <n v="0"/>
    <n v="600"/>
    <n v="0"/>
    <n v="0"/>
    <n v="0"/>
    <n v="0"/>
    <n v="0"/>
    <m/>
    <n v="100"/>
    <n v="50"/>
    <n v="0"/>
    <n v="30"/>
    <n v="0"/>
    <n v="0"/>
    <n v="10"/>
    <n v="0"/>
    <n v="0"/>
    <n v="0"/>
    <n v="0"/>
    <n v="0"/>
    <n v="10"/>
    <n v="0"/>
    <m/>
    <n v="0"/>
    <m/>
    <n v="0"/>
    <m/>
    <n v="30"/>
    <n v="10"/>
    <n v="6000"/>
    <n v="5400"/>
    <n v="0"/>
    <n v="300"/>
    <n v="0"/>
    <n v="0"/>
    <n v="0"/>
    <n v="0"/>
    <n v="0"/>
    <n v="300"/>
    <n v="0"/>
    <n v="0"/>
    <n v="0"/>
    <n v="0"/>
    <n v="0"/>
    <m/>
    <n v="0"/>
    <m/>
    <x v="0"/>
    <n v="100"/>
    <n v="90"/>
    <n v="0"/>
    <n v="5"/>
    <n v="0"/>
    <n v="0"/>
    <m/>
    <n v="0"/>
    <n v="0"/>
    <n v="5"/>
    <n v="0"/>
    <n v="0"/>
    <n v="0"/>
    <m/>
    <n v="0"/>
    <m/>
    <n v="0"/>
    <m/>
    <n v="5"/>
    <n v="0"/>
    <n v="5"/>
    <n v="0"/>
    <m/>
    <m/>
    <x v="3"/>
  </r>
  <r>
    <x v="1"/>
    <s v="R_2c8xTNNKd3I8rQ0"/>
    <s v="IL"/>
    <n v="62442"/>
    <s v="East North Central"/>
    <x v="0"/>
    <s v="Other"/>
    <m/>
    <x v="3"/>
    <n v="2012"/>
    <n v="5"/>
    <x v="1"/>
    <s v="3 - 5 years"/>
    <x v="1"/>
    <n v="320"/>
    <n v="320"/>
    <n v="1732"/>
    <n v="5.4124999999999996"/>
    <n v="320"/>
    <n v="320"/>
    <n v="0"/>
    <n v="0"/>
    <n v="0"/>
    <n v="0"/>
    <n v="0"/>
    <n v="0"/>
    <n v="0"/>
    <n v="0"/>
    <n v="0"/>
    <n v="0"/>
    <n v="0"/>
    <n v="0"/>
    <n v="0"/>
    <n v="0"/>
    <n v="0"/>
    <n v="0"/>
    <m/>
    <n v="100"/>
    <n v="100"/>
    <n v="0"/>
    <n v="0"/>
    <n v="0"/>
    <n v="0"/>
    <n v="0"/>
    <n v="0"/>
    <n v="0"/>
    <n v="0"/>
    <n v="0"/>
    <n v="0"/>
    <n v="0"/>
    <n v="0"/>
    <m/>
    <n v="0"/>
    <m/>
    <n v="0"/>
    <m/>
    <n v="0"/>
    <n v="0"/>
    <n v="320"/>
    <n v="0"/>
    <n v="0"/>
    <n v="256"/>
    <n v="64"/>
    <n v="0"/>
    <n v="0"/>
    <n v="0"/>
    <n v="0"/>
    <n v="0"/>
    <n v="0"/>
    <n v="0"/>
    <n v="0"/>
    <n v="0"/>
    <n v="0"/>
    <m/>
    <n v="0"/>
    <m/>
    <x v="0"/>
    <n v="100"/>
    <n v="0"/>
    <n v="0"/>
    <n v="80"/>
    <n v="20"/>
    <n v="0"/>
    <m/>
    <n v="0"/>
    <n v="0"/>
    <n v="0"/>
    <n v="0"/>
    <n v="0"/>
    <n v="0"/>
    <m/>
    <n v="0"/>
    <m/>
    <n v="0"/>
    <m/>
    <n v="80"/>
    <n v="0"/>
    <n v="0"/>
    <n v="0"/>
    <m/>
    <m/>
    <x v="0"/>
  </r>
  <r>
    <x v="1"/>
    <s v="R_7ah8D74wadhzfed"/>
    <s v="WI"/>
    <n v="53703"/>
    <s v="East North Central"/>
    <x v="0"/>
    <s v="Producer Cooperative"/>
    <m/>
    <x v="1"/>
    <n v="2013"/>
    <n v="4"/>
    <x v="1"/>
    <s v="3 - 5 years"/>
    <x v="0"/>
    <n v="2056000"/>
    <n v="1962000"/>
    <n v="327230"/>
    <n v="0.15915856031128406"/>
    <n v="1962000"/>
    <n v="1957078"/>
    <n v="0"/>
    <n v="0"/>
    <n v="0"/>
    <n v="0"/>
    <n v="0"/>
    <n v="0"/>
    <n v="0"/>
    <n v="0"/>
    <n v="4922"/>
    <n v="0"/>
    <n v="0"/>
    <n v="0"/>
    <m/>
    <n v="0"/>
    <m/>
    <n v="0"/>
    <m/>
    <n v="100"/>
    <n v="99.74913353720693"/>
    <n v="0"/>
    <n v="0"/>
    <n v="0"/>
    <n v="0"/>
    <n v="0"/>
    <n v="0"/>
    <n v="0"/>
    <n v="0"/>
    <n v="0.25086646279306829"/>
    <n v="0"/>
    <n v="0"/>
    <n v="0"/>
    <m/>
    <n v="0"/>
    <m/>
    <n v="0"/>
    <m/>
    <n v="0"/>
    <n v="0.25086646279306829"/>
    <n v="1962000"/>
    <n v="0"/>
    <n v="1670522"/>
    <n v="0"/>
    <n v="2085"/>
    <n v="229826"/>
    <m/>
    <n v="5961"/>
    <n v="0"/>
    <n v="0"/>
    <n v="0"/>
    <n v="0"/>
    <n v="0"/>
    <m/>
    <n v="53606"/>
    <s v="Food Service Distributer"/>
    <n v="0"/>
    <m/>
    <x v="0"/>
    <n v="100"/>
    <n v="0"/>
    <n v="85.143832823649333"/>
    <n v="0"/>
    <n v="0.10626911314984709"/>
    <n v="11.713863404689093"/>
    <s v="ND"/>
    <n v="0.303822629969419"/>
    <n v="0"/>
    <n v="0"/>
    <n v="0"/>
    <n v="0"/>
    <n v="0"/>
    <s v="ND"/>
    <n v="2.7322120285423037"/>
    <m/>
    <n v="0"/>
    <m/>
    <n v="85.143832823649333"/>
    <n v="11.713863404689093"/>
    <n v="0"/>
    <n v="2.7322120285423037"/>
    <m/>
    <m/>
    <x v="0"/>
  </r>
  <r>
    <x v="1"/>
    <s v="R_2f6uaPOtbQEDYc8"/>
    <s v="MI"/>
    <n v="49001"/>
    <s v="East North Central"/>
    <x v="0"/>
    <s v="Publicly-owned"/>
    <m/>
    <x v="1"/>
    <n v="2016"/>
    <n v="1"/>
    <x v="5"/>
    <s v="0 - 2 years"/>
    <x v="0"/>
    <n v="6394.28"/>
    <n v="6394.28"/>
    <n v="5342.55"/>
    <n v="0.83552018366414993"/>
    <n v="6394.28"/>
    <n v="6394.28"/>
    <n v="0"/>
    <n v="0"/>
    <n v="0"/>
    <n v="0"/>
    <n v="0"/>
    <n v="0"/>
    <n v="0"/>
    <n v="0"/>
    <n v="0"/>
    <n v="0"/>
    <n v="0"/>
    <n v="0"/>
    <m/>
    <n v="0"/>
    <m/>
    <n v="0"/>
    <m/>
    <n v="100"/>
    <n v="100"/>
    <n v="0"/>
    <n v="0"/>
    <n v="0"/>
    <n v="0"/>
    <n v="0"/>
    <n v="0"/>
    <n v="0"/>
    <n v="0"/>
    <n v="0"/>
    <n v="0"/>
    <n v="0"/>
    <n v="0"/>
    <m/>
    <n v="0"/>
    <m/>
    <n v="0"/>
    <m/>
    <n v="0"/>
    <n v="0"/>
    <n v="6394.28"/>
    <n v="0"/>
    <n v="0"/>
    <n v="0"/>
    <n v="0"/>
    <n v="0"/>
    <m/>
    <n v="0"/>
    <n v="0"/>
    <n v="0"/>
    <n v="2656.68"/>
    <n v="3737.6"/>
    <n v="0"/>
    <m/>
    <n v="0"/>
    <m/>
    <n v="0"/>
    <m/>
    <x v="0"/>
    <n v="100"/>
    <n v="0"/>
    <n v="0"/>
    <n v="0"/>
    <n v="0"/>
    <n v="0"/>
    <s v="ND"/>
    <n v="0"/>
    <n v="0"/>
    <n v="0"/>
    <n v="41.547758308988655"/>
    <n v="58.452241691011345"/>
    <n v="0"/>
    <s v="ND"/>
    <n v="0"/>
    <m/>
    <n v="0"/>
    <m/>
    <n v="0"/>
    <n v="0"/>
    <n v="100"/>
    <n v="0"/>
    <m/>
    <m/>
    <x v="2"/>
  </r>
  <r>
    <x v="1"/>
    <s v="R_22twU1lZVbuPRWG"/>
    <s v="OH"/>
    <n v="43615"/>
    <s v="East North Central"/>
    <x v="0"/>
    <s v="Nonprofit"/>
    <m/>
    <x v="2"/>
    <n v="2016"/>
    <n v="1"/>
    <x v="5"/>
    <s v="0 - 2 years"/>
    <x v="0"/>
    <n v="7100"/>
    <m/>
    <n v="51000"/>
    <n v="7.183098591549296"/>
    <m/>
    <m/>
    <m/>
    <m/>
    <m/>
    <m/>
    <m/>
    <m/>
    <m/>
    <m/>
    <m/>
    <m/>
    <m/>
    <m/>
    <m/>
    <m/>
    <m/>
    <m/>
    <m/>
    <n v="100"/>
    <n v="100"/>
    <n v="0"/>
    <n v="0"/>
    <n v="0"/>
    <n v="0"/>
    <n v="0"/>
    <n v="0"/>
    <n v="0"/>
    <n v="0"/>
    <n v="0"/>
    <n v="0"/>
    <n v="0"/>
    <n v="0"/>
    <m/>
    <n v="0"/>
    <m/>
    <n v="0"/>
    <m/>
    <n v="0"/>
    <n v="0"/>
    <n v="0"/>
    <m/>
    <m/>
    <m/>
    <m/>
    <m/>
    <m/>
    <m/>
    <m/>
    <m/>
    <m/>
    <m/>
    <m/>
    <m/>
    <m/>
    <m/>
    <m/>
    <m/>
    <x v="0"/>
    <n v="100"/>
    <n v="0"/>
    <n v="0"/>
    <n v="0"/>
    <n v="0"/>
    <n v="100"/>
    <m/>
    <n v="0"/>
    <n v="0"/>
    <n v="0"/>
    <n v="0"/>
    <n v="0"/>
    <n v="0"/>
    <m/>
    <n v="0"/>
    <m/>
    <n v="0"/>
    <m/>
    <n v="0"/>
    <n v="100"/>
    <n v="0"/>
    <n v="0"/>
    <m/>
    <m/>
    <x v="0"/>
  </r>
  <r>
    <x v="1"/>
    <s v="R_VOkzj53NOdbOdrj"/>
    <s v="AL"/>
    <n v="35804"/>
    <s v="East South Central"/>
    <x v="2"/>
    <s v="Nonprofit"/>
    <m/>
    <x v="2"/>
    <n v="2012"/>
    <n v="5"/>
    <x v="1"/>
    <s v="3 - 5 years"/>
    <x v="0"/>
    <n v="472437"/>
    <n v="356577"/>
    <n v="102750"/>
    <n v="0.21748931603578889"/>
    <n v="356577"/>
    <n v="336608.68800000002"/>
    <n v="0"/>
    <n v="0"/>
    <n v="0"/>
    <n v="0"/>
    <n v="0"/>
    <n v="0"/>
    <n v="0"/>
    <n v="0"/>
    <n v="19968.311999999998"/>
    <n v="0"/>
    <n v="0"/>
    <n v="0"/>
    <n v="0"/>
    <n v="0"/>
    <n v="0"/>
    <n v="0"/>
    <m/>
    <n v="100"/>
    <n v="94.4"/>
    <n v="0"/>
    <n v="0"/>
    <n v="0"/>
    <n v="0"/>
    <n v="0"/>
    <n v="0"/>
    <n v="0"/>
    <n v="0"/>
    <n v="5.6"/>
    <n v="0"/>
    <n v="0"/>
    <n v="0"/>
    <m/>
    <n v="0"/>
    <m/>
    <n v="0"/>
    <m/>
    <n v="0"/>
    <n v="5.6"/>
    <n v="356577.00000000006"/>
    <n v="0"/>
    <n v="114104.64"/>
    <n v="0"/>
    <n v="21394.62"/>
    <n v="164025.42000000001"/>
    <n v="0"/>
    <n v="1782.885"/>
    <n v="0"/>
    <n v="42789.24"/>
    <n v="0"/>
    <n v="0"/>
    <n v="0"/>
    <n v="0"/>
    <n v="7131.54"/>
    <m/>
    <n v="5348.6549999999997"/>
    <m/>
    <x v="0"/>
    <n v="100"/>
    <n v="0"/>
    <n v="32"/>
    <n v="0"/>
    <n v="6"/>
    <n v="46"/>
    <m/>
    <n v="0.5"/>
    <n v="0"/>
    <n v="12"/>
    <n v="0"/>
    <n v="0"/>
    <n v="0"/>
    <m/>
    <n v="2"/>
    <m/>
    <n v="1.5"/>
    <m/>
    <n v="32"/>
    <n v="46"/>
    <n v="12"/>
    <n v="3.5"/>
    <m/>
    <m/>
    <x v="0"/>
  </r>
  <r>
    <x v="1"/>
    <s v="R_1DuSLF3tnAQBk62"/>
    <s v="TN"/>
    <n v="38126"/>
    <s v="East South Central"/>
    <x v="2"/>
    <s v="Nonprofit"/>
    <m/>
    <x v="2"/>
    <n v="2013"/>
    <n v="4"/>
    <x v="1"/>
    <s v="3 - 5 years"/>
    <x v="1"/>
    <n v="275050"/>
    <n v="275050"/>
    <n v="301372"/>
    <n v="1.0956989638247592"/>
    <n v="275050"/>
    <n v="143026"/>
    <n v="0"/>
    <n v="19253.500000000004"/>
    <n v="0"/>
    <n v="16503"/>
    <n v="41257.5"/>
    <n v="8251.5"/>
    <n v="27505"/>
    <n v="11002"/>
    <n v="8251.5"/>
    <n v="0"/>
    <n v="0"/>
    <n v="0"/>
    <n v="0"/>
    <n v="0"/>
    <n v="0"/>
    <n v="0"/>
    <m/>
    <n v="100"/>
    <n v="52"/>
    <n v="0"/>
    <n v="7"/>
    <n v="0"/>
    <n v="6"/>
    <n v="15"/>
    <n v="3"/>
    <n v="10"/>
    <n v="4"/>
    <n v="3"/>
    <n v="0"/>
    <n v="0"/>
    <n v="0"/>
    <m/>
    <n v="0"/>
    <m/>
    <n v="0"/>
    <m/>
    <n v="7"/>
    <n v="20"/>
    <n v="275050"/>
    <n v="247545"/>
    <n v="0"/>
    <n v="0"/>
    <n v="8251.5"/>
    <n v="0"/>
    <n v="0"/>
    <n v="0"/>
    <n v="0"/>
    <n v="0"/>
    <n v="0"/>
    <n v="19253.500000000004"/>
    <n v="0"/>
    <n v="0"/>
    <n v="0"/>
    <m/>
    <n v="0"/>
    <m/>
    <x v="0"/>
    <n v="100"/>
    <n v="90"/>
    <n v="0"/>
    <n v="0"/>
    <n v="3"/>
    <n v="0"/>
    <m/>
    <n v="0"/>
    <n v="0"/>
    <n v="0"/>
    <n v="0"/>
    <n v="7"/>
    <n v="0"/>
    <m/>
    <n v="0"/>
    <m/>
    <n v="0"/>
    <m/>
    <n v="0"/>
    <n v="0"/>
    <n v="7"/>
    <n v="0"/>
    <m/>
    <m/>
    <x v="2"/>
  </r>
  <r>
    <x v="1"/>
    <s v="R_OwoRcXd8iiNS2M9"/>
    <s v="TN"/>
    <n v="37209"/>
    <s v="East South Central"/>
    <x v="2"/>
    <s v="Nonprofit"/>
    <m/>
    <x v="2"/>
    <n v="2012"/>
    <n v="5"/>
    <x v="1"/>
    <s v="3 - 5 years"/>
    <x v="0"/>
    <n v="210000"/>
    <n v="210000"/>
    <m/>
    <m/>
    <n v="210000"/>
    <n v="180600"/>
    <n v="2100"/>
    <n v="2100"/>
    <n v="2100"/>
    <n v="840"/>
    <n v="16800"/>
    <n v="1050"/>
    <n v="0"/>
    <n v="0"/>
    <n v="4200"/>
    <n v="0"/>
    <n v="210"/>
    <n v="0"/>
    <n v="0"/>
    <n v="0"/>
    <m/>
    <n v="0"/>
    <m/>
    <n v="100"/>
    <n v="86"/>
    <n v="1"/>
    <n v="1"/>
    <n v="1"/>
    <n v="0.4"/>
    <n v="8"/>
    <n v="0.5"/>
    <n v="0"/>
    <n v="0"/>
    <n v="2"/>
    <n v="0"/>
    <n v="0.1"/>
    <n v="0"/>
    <m/>
    <n v="0"/>
    <m/>
    <n v="0"/>
    <m/>
    <n v="2"/>
    <n v="2.6"/>
    <n v="210000"/>
    <n v="0"/>
    <n v="0"/>
    <n v="0"/>
    <n v="205800"/>
    <n v="0"/>
    <n v="0"/>
    <n v="2100"/>
    <n v="0"/>
    <n v="0"/>
    <n v="0"/>
    <n v="0"/>
    <n v="0"/>
    <n v="0"/>
    <n v="0"/>
    <m/>
    <n v="2100"/>
    <m/>
    <x v="0"/>
    <n v="100"/>
    <n v="0"/>
    <n v="0"/>
    <n v="0"/>
    <n v="98"/>
    <n v="0"/>
    <m/>
    <n v="1"/>
    <n v="0"/>
    <n v="0"/>
    <n v="0"/>
    <n v="0"/>
    <n v="0"/>
    <m/>
    <n v="0"/>
    <m/>
    <n v="1"/>
    <s v="resolving missing percent"/>
    <n v="0"/>
    <n v="0"/>
    <n v="0"/>
    <n v="1"/>
    <m/>
    <m/>
    <x v="2"/>
  </r>
  <r>
    <x v="1"/>
    <s v="R_1pGt5micnlp6Aau"/>
    <s v="AL"/>
    <m/>
    <s v="East South Central"/>
    <x v="2"/>
    <s v="Nonprofit"/>
    <m/>
    <x v="2"/>
    <n v="2011"/>
    <n v="6"/>
    <x v="2"/>
    <s v="6 - 10 years"/>
    <x v="0"/>
    <n v="257908"/>
    <n v="257908"/>
    <n v="332122"/>
    <n v="1.2877537726631201"/>
    <n v="257908"/>
    <n v="176776"/>
    <n v="3548"/>
    <n v="16522"/>
    <n v="0"/>
    <n v="0"/>
    <n v="39535"/>
    <n v="6886"/>
    <n v="579"/>
    <n v="0"/>
    <n v="14062"/>
    <n v="0"/>
    <n v="0"/>
    <n v="0"/>
    <s v="Farm to Corner Store Produce (Majority Commodity) (34099-fresh produce)"/>
    <n v="0"/>
    <m/>
    <n v="0"/>
    <m/>
    <n v="100"/>
    <n v="68.542270887293142"/>
    <n v="1.3756843525598277"/>
    <n v="6.4061603362439321"/>
    <n v="0"/>
    <n v="0"/>
    <n v="15.329109604975418"/>
    <n v="2.6699443212308265"/>
    <n v="0.22449865843634167"/>
    <n v="0"/>
    <n v="5.4523318392605118"/>
    <n v="0"/>
    <n v="0"/>
    <n v="0"/>
    <m/>
    <n v="0"/>
    <m/>
    <n v="0"/>
    <m/>
    <n v="6.4061603362439321"/>
    <n v="8.3467748189276794"/>
    <n v="257908"/>
    <n v="0"/>
    <n v="0"/>
    <n v="40835"/>
    <n v="150346"/>
    <n v="66646"/>
    <m/>
    <n v="0"/>
    <n v="81"/>
    <n v="0"/>
    <n v="0"/>
    <n v="0"/>
    <n v="0"/>
    <m/>
    <n v="0"/>
    <m/>
    <n v="0"/>
    <m/>
    <x v="0"/>
    <n v="100"/>
    <n v="0"/>
    <n v="0"/>
    <n v="15.833165314763406"/>
    <n v="58.294430572142005"/>
    <n v="25.840997565023187"/>
    <s v="ND"/>
    <n v="0"/>
    <n v="3.1406548071405298E-2"/>
    <n v="0"/>
    <n v="0"/>
    <n v="0"/>
    <n v="0"/>
    <s v="ND"/>
    <n v="0"/>
    <m/>
    <n v="0"/>
    <m/>
    <n v="15.833165314763406"/>
    <n v="25.840997565023187"/>
    <n v="3.1406548071405298E-2"/>
    <n v="0"/>
    <m/>
    <m/>
    <x v="0"/>
  </r>
  <r>
    <x v="1"/>
    <s v="R_3k4y6WxPbmYbnYs"/>
    <s v="TN"/>
    <n v="38104"/>
    <s v="East South Central"/>
    <x v="2"/>
    <s v="Nonprofit"/>
    <m/>
    <x v="2"/>
    <n v="2012"/>
    <n v="5"/>
    <x v="1"/>
    <s v="3 - 5 years"/>
    <x v="1"/>
    <m/>
    <m/>
    <m/>
    <m/>
    <m/>
    <m/>
    <m/>
    <m/>
    <m/>
    <m/>
    <m/>
    <m/>
    <m/>
    <m/>
    <m/>
    <m/>
    <m/>
    <m/>
    <m/>
    <m/>
    <m/>
    <m/>
    <m/>
    <n v="100"/>
    <n v="97"/>
    <n v="0"/>
    <n v="0"/>
    <n v="0"/>
    <n v="0"/>
    <n v="3"/>
    <n v="0"/>
    <n v="0"/>
    <n v="0"/>
    <n v="0"/>
    <n v="0"/>
    <n v="0"/>
    <n v="0"/>
    <m/>
    <n v="0"/>
    <m/>
    <n v="0"/>
    <m/>
    <n v="0"/>
    <n v="0"/>
    <n v="0"/>
    <m/>
    <m/>
    <m/>
    <m/>
    <m/>
    <m/>
    <m/>
    <m/>
    <m/>
    <m/>
    <m/>
    <m/>
    <m/>
    <m/>
    <m/>
    <m/>
    <m/>
    <x v="0"/>
    <n v="100"/>
    <n v="94"/>
    <n v="0"/>
    <n v="0"/>
    <n v="6"/>
    <n v="0"/>
    <m/>
    <n v="0"/>
    <n v="0"/>
    <n v="0"/>
    <n v="0"/>
    <n v="0"/>
    <n v="0"/>
    <m/>
    <n v="0"/>
    <m/>
    <n v="0"/>
    <m/>
    <n v="0"/>
    <n v="0"/>
    <n v="0"/>
    <n v="0"/>
    <m/>
    <m/>
    <x v="0"/>
  </r>
  <r>
    <x v="1"/>
    <s v="R_3GwdKAVLgzLkpVc"/>
    <s v="NY"/>
    <n v="12601"/>
    <s v="Middle Atlantic"/>
    <x v="3"/>
    <s v="LLC"/>
    <m/>
    <x v="0"/>
    <n v="2005"/>
    <n v="12"/>
    <x v="0"/>
    <s v="11+ years"/>
    <x v="0"/>
    <n v="7000000"/>
    <n v="7000000"/>
    <n v="5900000"/>
    <n v="0.84285714285714286"/>
    <n v="7000000"/>
    <n v="0"/>
    <n v="0"/>
    <n v="0"/>
    <n v="0"/>
    <n v="7000000"/>
    <n v="0"/>
    <n v="0"/>
    <n v="0"/>
    <n v="0"/>
    <n v="0"/>
    <n v="0"/>
    <n v="0"/>
    <n v="0"/>
    <n v="0"/>
    <n v="0"/>
    <n v="0"/>
    <n v="0"/>
    <m/>
    <n v="100"/>
    <n v="0"/>
    <n v="0"/>
    <n v="0"/>
    <n v="0"/>
    <n v="100"/>
    <n v="0"/>
    <n v="0"/>
    <n v="0"/>
    <n v="0"/>
    <n v="0"/>
    <n v="0"/>
    <n v="0"/>
    <n v="0"/>
    <m/>
    <n v="0"/>
    <m/>
    <n v="0"/>
    <m/>
    <n v="0"/>
    <n v="0"/>
    <n v="7000000"/>
    <n v="0"/>
    <n v="1400000"/>
    <n v="700000"/>
    <n v="0"/>
    <n v="4900000"/>
    <n v="0"/>
    <n v="0"/>
    <n v="0"/>
    <n v="0"/>
    <n v="0"/>
    <n v="0"/>
    <n v="0"/>
    <n v="0"/>
    <n v="0"/>
    <m/>
    <n v="0"/>
    <m/>
    <x v="0"/>
    <n v="100"/>
    <n v="0"/>
    <n v="20"/>
    <n v="10"/>
    <n v="0"/>
    <n v="70"/>
    <m/>
    <n v="0"/>
    <n v="0"/>
    <n v="0"/>
    <n v="0"/>
    <n v="0"/>
    <n v="0"/>
    <m/>
    <n v="0"/>
    <m/>
    <n v="0"/>
    <m/>
    <n v="30"/>
    <n v="70"/>
    <n v="0"/>
    <n v="0"/>
    <m/>
    <m/>
    <x v="3"/>
  </r>
  <r>
    <x v="1"/>
    <s v="R_xnIEE5iJuKqacLL"/>
    <s v="NY"/>
    <n v="12015"/>
    <s v="Middle Atlantic"/>
    <x v="3"/>
    <s v="LLC"/>
    <m/>
    <x v="0"/>
    <n v="2011"/>
    <n v="6"/>
    <x v="2"/>
    <s v="6 - 10 years"/>
    <x v="2"/>
    <n v="3000000"/>
    <n v="3000000"/>
    <n v="2900000"/>
    <n v="0.96666666666666667"/>
    <n v="3000000"/>
    <n v="2670000"/>
    <n v="150000"/>
    <n v="0"/>
    <n v="0"/>
    <n v="30000"/>
    <n v="0"/>
    <n v="30000"/>
    <n v="90000"/>
    <n v="0"/>
    <n v="30000"/>
    <n v="0"/>
    <n v="0"/>
    <n v="0"/>
    <n v="0"/>
    <n v="0"/>
    <n v="0"/>
    <n v="0"/>
    <m/>
    <n v="100"/>
    <n v="89"/>
    <n v="5"/>
    <n v="0"/>
    <n v="0"/>
    <n v="1"/>
    <n v="0"/>
    <n v="1"/>
    <n v="3"/>
    <n v="0"/>
    <n v="1"/>
    <n v="0"/>
    <n v="0"/>
    <n v="0"/>
    <m/>
    <n v="0"/>
    <m/>
    <n v="0"/>
    <m/>
    <n v="0"/>
    <n v="5"/>
    <n v="3000000"/>
    <n v="3000000"/>
    <n v="0"/>
    <n v="0"/>
    <n v="0"/>
    <n v="0"/>
    <n v="0"/>
    <n v="0"/>
    <n v="0"/>
    <n v="0"/>
    <n v="0"/>
    <n v="0"/>
    <n v="0"/>
    <n v="0"/>
    <n v="0"/>
    <m/>
    <n v="0"/>
    <m/>
    <x v="0"/>
    <n v="100"/>
    <n v="100"/>
    <n v="0"/>
    <n v="0"/>
    <n v="0"/>
    <n v="0"/>
    <m/>
    <n v="0"/>
    <n v="0"/>
    <n v="0"/>
    <n v="0"/>
    <n v="0"/>
    <n v="0"/>
    <m/>
    <n v="0"/>
    <m/>
    <n v="0"/>
    <m/>
    <n v="0"/>
    <n v="0"/>
    <n v="0"/>
    <n v="0"/>
    <m/>
    <m/>
    <x v="2"/>
  </r>
  <r>
    <x v="1"/>
    <s v="R_9TWW0oZ1k2qQFYp"/>
    <s v="PA"/>
    <n v="19129"/>
    <s v="Middle Atlantic"/>
    <x v="3"/>
    <s v="LLC"/>
    <m/>
    <x v="0"/>
    <n v="2014"/>
    <n v="3"/>
    <x v="1"/>
    <s v="3 - 5 years"/>
    <x v="2"/>
    <n v="890000"/>
    <n v="890000"/>
    <n v="815000"/>
    <n v="0.9157303370786517"/>
    <n v="890000"/>
    <n v="623000"/>
    <n v="8900"/>
    <n v="97900"/>
    <n v="17800"/>
    <n v="35600"/>
    <n v="26700"/>
    <n v="17800"/>
    <n v="26700"/>
    <n v="17800"/>
    <n v="17800"/>
    <n v="0"/>
    <n v="0"/>
    <n v="0"/>
    <n v="0"/>
    <n v="0"/>
    <n v="0"/>
    <n v="0"/>
    <m/>
    <n v="100"/>
    <n v="70"/>
    <n v="1"/>
    <n v="11"/>
    <n v="2"/>
    <n v="4"/>
    <n v="3"/>
    <n v="2"/>
    <n v="3"/>
    <n v="2"/>
    <n v="2"/>
    <n v="0"/>
    <n v="0"/>
    <n v="0"/>
    <m/>
    <n v="0"/>
    <m/>
    <n v="0"/>
    <m/>
    <n v="13"/>
    <n v="9"/>
    <n v="890000"/>
    <n v="890000"/>
    <n v="0"/>
    <n v="0"/>
    <n v="0"/>
    <n v="0"/>
    <n v="0"/>
    <n v="0"/>
    <n v="0"/>
    <n v="0"/>
    <n v="0"/>
    <n v="0"/>
    <n v="0"/>
    <n v="0"/>
    <n v="0"/>
    <m/>
    <n v="0"/>
    <m/>
    <x v="0"/>
    <n v="100"/>
    <n v="100"/>
    <n v="0"/>
    <n v="0"/>
    <n v="0"/>
    <n v="0"/>
    <m/>
    <n v="0"/>
    <n v="0"/>
    <n v="0"/>
    <n v="0"/>
    <n v="0"/>
    <n v="0"/>
    <m/>
    <n v="0"/>
    <m/>
    <n v="0"/>
    <m/>
    <n v="0"/>
    <n v="0"/>
    <n v="0"/>
    <n v="0"/>
    <m/>
    <m/>
    <x v="3"/>
  </r>
  <r>
    <x v="1"/>
    <s v="R_2qeK6EERUhnkJJC"/>
    <s v="NY"/>
    <n v="10115"/>
    <s v="Middle Atlantic"/>
    <x v="3"/>
    <s v="Nonprofit"/>
    <m/>
    <x v="2"/>
    <n v="2010"/>
    <n v="7"/>
    <x v="2"/>
    <s v="6 - 10 years"/>
    <x v="1"/>
    <n v="578000"/>
    <n v="355441"/>
    <n v="494199"/>
    <n v="0.85501557093425606"/>
    <n v="355441"/>
    <n v="344777.77"/>
    <n v="0"/>
    <n v="1777.2049999999999"/>
    <n v="0"/>
    <n v="0"/>
    <n v="5331.6149999999998"/>
    <n v="0"/>
    <n v="0"/>
    <n v="0"/>
    <n v="3554.41"/>
    <n v="0"/>
    <n v="0"/>
    <n v="0"/>
    <n v="0"/>
    <n v="0"/>
    <n v="0"/>
    <n v="0"/>
    <m/>
    <n v="100"/>
    <n v="97"/>
    <n v="0"/>
    <n v="0.5"/>
    <n v="0"/>
    <n v="0"/>
    <n v="1.5"/>
    <n v="0"/>
    <n v="0"/>
    <n v="0"/>
    <n v="1"/>
    <n v="0"/>
    <n v="0"/>
    <n v="0"/>
    <m/>
    <n v="0"/>
    <m/>
    <n v="0"/>
    <m/>
    <n v="0.5"/>
    <n v="1"/>
    <n v="355441"/>
    <n v="266580.75"/>
    <n v="0"/>
    <n v="0"/>
    <n v="0"/>
    <n v="0"/>
    <n v="0"/>
    <n v="0"/>
    <n v="0"/>
    <n v="0"/>
    <n v="3554.41"/>
    <n v="0"/>
    <n v="0"/>
    <n v="0"/>
    <n v="85305.84"/>
    <m/>
    <n v="0"/>
    <m/>
    <x v="0"/>
    <n v="100"/>
    <n v="75"/>
    <n v="0"/>
    <n v="0"/>
    <n v="0"/>
    <n v="0"/>
    <m/>
    <n v="0"/>
    <n v="0"/>
    <n v="0"/>
    <n v="1"/>
    <n v="0"/>
    <n v="0"/>
    <m/>
    <n v="24"/>
    <m/>
    <n v="0"/>
    <m/>
    <n v="0"/>
    <n v="0"/>
    <n v="1"/>
    <n v="24"/>
    <m/>
    <m/>
    <x v="0"/>
  </r>
  <r>
    <x v="1"/>
    <s v="R_2WTCPOpM9nrLHW3"/>
    <s v="PA"/>
    <n v="16124"/>
    <s v="Middle Atlantic"/>
    <x v="3"/>
    <s v="Other"/>
    <m/>
    <x v="3"/>
    <n v="2008"/>
    <n v="9"/>
    <x v="2"/>
    <s v="6 - 10 years"/>
    <x v="1"/>
    <n v="100000"/>
    <n v="100000"/>
    <n v="100000"/>
    <n v="1"/>
    <n v="100000"/>
    <n v="65000"/>
    <n v="0"/>
    <n v="25000"/>
    <n v="0"/>
    <n v="2000"/>
    <n v="5000"/>
    <n v="0"/>
    <n v="0"/>
    <n v="0"/>
    <n v="3000"/>
    <n v="0"/>
    <n v="0"/>
    <n v="0"/>
    <n v="0"/>
    <n v="0"/>
    <n v="0"/>
    <n v="0"/>
    <m/>
    <n v="100"/>
    <n v="65"/>
    <n v="0"/>
    <n v="25"/>
    <n v="0"/>
    <n v="2"/>
    <n v="5"/>
    <n v="0"/>
    <n v="0"/>
    <n v="0"/>
    <n v="3"/>
    <n v="0"/>
    <n v="0"/>
    <n v="0"/>
    <m/>
    <n v="0"/>
    <m/>
    <n v="0"/>
    <m/>
    <n v="25"/>
    <n v="3"/>
    <n v="100000"/>
    <n v="95000"/>
    <n v="0"/>
    <n v="0"/>
    <n v="1000"/>
    <n v="0"/>
    <n v="0"/>
    <n v="0"/>
    <n v="0"/>
    <n v="0"/>
    <n v="0"/>
    <n v="0"/>
    <n v="0"/>
    <n v="0"/>
    <n v="0"/>
    <m/>
    <n v="4000"/>
    <m/>
    <x v="0"/>
    <n v="100"/>
    <n v="95"/>
    <n v="0"/>
    <n v="0"/>
    <n v="1"/>
    <n v="0"/>
    <m/>
    <n v="0"/>
    <n v="0"/>
    <n v="0"/>
    <n v="0"/>
    <n v="0"/>
    <n v="0"/>
    <m/>
    <n v="0"/>
    <m/>
    <n v="4"/>
    <s v="resolving missing percent"/>
    <n v="0"/>
    <n v="0"/>
    <n v="0"/>
    <n v="4"/>
    <m/>
    <m/>
    <x v="3"/>
  </r>
  <r>
    <x v="1"/>
    <s v="R_3kzChsyRBKjY1Lp"/>
    <s v="NY"/>
    <n v="14057"/>
    <s v="Middle Atlantic"/>
    <x v="3"/>
    <s v="C Corp"/>
    <m/>
    <x v="0"/>
    <n v="1957"/>
    <n v="60"/>
    <x v="4"/>
    <s v="11+ years"/>
    <x v="0"/>
    <n v="6091128"/>
    <n v="4893768"/>
    <n v="5965876"/>
    <n v="0.97943697784712458"/>
    <n v="4893768"/>
    <n v="4893768"/>
    <n v="0"/>
    <n v="0"/>
    <n v="0"/>
    <n v="0"/>
    <n v="0"/>
    <n v="0"/>
    <n v="0"/>
    <n v="0"/>
    <n v="0"/>
    <n v="0"/>
    <n v="0"/>
    <n v="0"/>
    <m/>
    <n v="0"/>
    <m/>
    <n v="0"/>
    <m/>
    <n v="100"/>
    <n v="100"/>
    <n v="0"/>
    <n v="0"/>
    <n v="0"/>
    <n v="0"/>
    <n v="0"/>
    <n v="0"/>
    <n v="0"/>
    <n v="0"/>
    <n v="0"/>
    <n v="0"/>
    <n v="0"/>
    <n v="0"/>
    <m/>
    <n v="0"/>
    <m/>
    <n v="0"/>
    <m/>
    <n v="0"/>
    <n v="0"/>
    <n v="4893768"/>
    <n v="0"/>
    <n v="2639089"/>
    <n v="0"/>
    <n v="14666"/>
    <n v="2064446"/>
    <m/>
    <n v="0"/>
    <n v="0"/>
    <n v="0"/>
    <n v="0"/>
    <n v="0"/>
    <n v="0"/>
    <m/>
    <n v="175567"/>
    <s v="Boxed Meal Solution"/>
    <n v="0"/>
    <m/>
    <x v="0"/>
    <n v="100"/>
    <n v="0"/>
    <n v="53.927546217965386"/>
    <n v="0"/>
    <n v="0.29968727573517989"/>
    <n v="42.185203712149821"/>
    <s v="ND"/>
    <n v="0"/>
    <n v="0"/>
    <n v="0"/>
    <n v="0"/>
    <n v="0"/>
    <n v="0"/>
    <s v="ND"/>
    <n v="3.5875627941496209"/>
    <m/>
    <n v="0"/>
    <m/>
    <n v="53.927546217965386"/>
    <n v="42.185203712149821"/>
    <n v="0"/>
    <n v="3.5875627941496209"/>
    <m/>
    <m/>
    <x v="3"/>
  </r>
  <r>
    <x v="1"/>
    <s v="R_rjC5IOHc4xzbMk1"/>
    <s v="NY"/>
    <n v="13201"/>
    <s v="Middle Atlantic"/>
    <x v="3"/>
    <s v="S Corp"/>
    <m/>
    <x v="0"/>
    <n v="2013"/>
    <n v="4"/>
    <x v="1"/>
    <s v="3 - 5 years"/>
    <x v="0"/>
    <m/>
    <m/>
    <m/>
    <m/>
    <m/>
    <m/>
    <m/>
    <m/>
    <m/>
    <m/>
    <m/>
    <m/>
    <m/>
    <m/>
    <m/>
    <m/>
    <m/>
    <m/>
    <m/>
    <m/>
    <m/>
    <m/>
    <m/>
    <n v="100"/>
    <n v="95"/>
    <n v="0"/>
    <n v="0"/>
    <n v="0"/>
    <n v="0"/>
    <n v="5"/>
    <n v="0"/>
    <n v="0"/>
    <n v="0"/>
    <n v="0"/>
    <n v="0"/>
    <n v="0"/>
    <n v="0"/>
    <m/>
    <n v="0"/>
    <m/>
    <n v="0"/>
    <m/>
    <n v="0"/>
    <n v="0"/>
    <n v="0"/>
    <m/>
    <m/>
    <m/>
    <m/>
    <m/>
    <m/>
    <m/>
    <m/>
    <m/>
    <m/>
    <m/>
    <m/>
    <m/>
    <m/>
    <m/>
    <m/>
    <m/>
    <x v="0"/>
    <n v="100"/>
    <n v="0"/>
    <n v="0"/>
    <n v="35"/>
    <n v="55"/>
    <n v="5"/>
    <m/>
    <n v="0"/>
    <n v="0"/>
    <n v="0"/>
    <n v="5"/>
    <n v="0"/>
    <n v="0"/>
    <m/>
    <n v="0"/>
    <m/>
    <n v="0"/>
    <m/>
    <n v="35"/>
    <n v="5"/>
    <n v="5"/>
    <n v="0"/>
    <m/>
    <m/>
    <x v="3"/>
  </r>
  <r>
    <x v="1"/>
    <s v="R_2qCoWRcYiZ2CmTw"/>
    <s v="NM"/>
    <n v="87107"/>
    <s v="Mountain"/>
    <x v="1"/>
    <s v="Consumer Cooperative"/>
    <m/>
    <x v="1"/>
    <n v="2006"/>
    <n v="11"/>
    <x v="0"/>
    <s v="11+ years"/>
    <x v="0"/>
    <m/>
    <n v="7900000"/>
    <n v="1220000"/>
    <m/>
    <n v="7900000"/>
    <n v="790000"/>
    <n v="316000"/>
    <n v="2844000"/>
    <n v="0"/>
    <n v="1975000"/>
    <n v="316000"/>
    <n v="790000"/>
    <n v="0"/>
    <n v="39500"/>
    <n v="790000"/>
    <n v="0"/>
    <n v="39500"/>
    <n v="0"/>
    <n v="0"/>
    <n v="0"/>
    <m/>
    <n v="0"/>
    <m/>
    <n v="100"/>
    <n v="10"/>
    <n v="4"/>
    <n v="36"/>
    <n v="0"/>
    <n v="25"/>
    <n v="4"/>
    <n v="10"/>
    <n v="0"/>
    <n v="0.5"/>
    <n v="10"/>
    <n v="0"/>
    <n v="0.5"/>
    <n v="0"/>
    <m/>
    <n v="0"/>
    <m/>
    <n v="0"/>
    <m/>
    <n v="36"/>
    <n v="21"/>
    <n v="7900000"/>
    <n v="0"/>
    <n v="0"/>
    <n v="0"/>
    <n v="2923000"/>
    <n v="39500"/>
    <n v="0"/>
    <n v="79000"/>
    <n v="0"/>
    <n v="39500"/>
    <n v="79000"/>
    <n v="0"/>
    <n v="0"/>
    <n v="0"/>
    <n v="0"/>
    <m/>
    <n v="4740000"/>
    <m/>
    <x v="0"/>
    <n v="100"/>
    <n v="0"/>
    <n v="0"/>
    <n v="0"/>
    <n v="37"/>
    <n v="0.5"/>
    <m/>
    <n v="1"/>
    <n v="0"/>
    <n v="0.5"/>
    <n v="1"/>
    <n v="0"/>
    <n v="0"/>
    <m/>
    <n v="0"/>
    <m/>
    <n v="60"/>
    <s v="resolving missing percent"/>
    <n v="0"/>
    <n v="0.5"/>
    <n v="1.5"/>
    <n v="60"/>
    <m/>
    <m/>
    <x v="3"/>
  </r>
  <r>
    <x v="1"/>
    <s v="R_1JEIpX4JNwFaeIg"/>
    <s v="ID"/>
    <n v="83711"/>
    <s v="Mountain"/>
    <x v="1"/>
    <s v="Producer-Consumer Cooperative"/>
    <m/>
    <x v="1"/>
    <n v="2007"/>
    <n v="10"/>
    <x v="2"/>
    <s v="6 - 10 years"/>
    <x v="1"/>
    <n v="1224470"/>
    <n v="1224470"/>
    <n v="548000"/>
    <n v="0.44754056857252528"/>
    <n v="1224470"/>
    <n v="727497"/>
    <n v="10350"/>
    <n v="150000"/>
    <n v="44000"/>
    <n v="90000"/>
    <n v="110260"/>
    <n v="55363"/>
    <n v="6500"/>
    <n v="2000"/>
    <n v="26500"/>
    <n v="0"/>
    <n v="2000"/>
    <n v="0"/>
    <m/>
    <n v="0"/>
    <m/>
    <n v="0"/>
    <m/>
    <n v="100.00000000000001"/>
    <n v="59.413215513650805"/>
    <n v="0.8452636650959191"/>
    <n v="12.250198044868393"/>
    <n v="3.5933914264947284"/>
    <n v="7.3501188269210358"/>
    <n v="9.0047122428479263"/>
    <n v="4.5213847623869921"/>
    <n v="0.53084191527763025"/>
    <n v="0.16333597393157856"/>
    <n v="2.1642016545934157"/>
    <n v="0"/>
    <n v="0.16333597393157856"/>
    <n v="0"/>
    <m/>
    <n v="0"/>
    <m/>
    <n v="0"/>
    <m/>
    <n v="15.843589471363121"/>
    <n v="7.5431002801211964"/>
    <n v="1224470"/>
    <n v="122447"/>
    <n v="244894"/>
    <n v="0"/>
    <n v="306117.5"/>
    <n v="61223.5"/>
    <n v="0"/>
    <n v="0"/>
    <n v="0"/>
    <n v="0"/>
    <n v="0"/>
    <n v="0"/>
    <n v="0"/>
    <n v="0"/>
    <n v="0"/>
    <m/>
    <n v="489788"/>
    <m/>
    <x v="0"/>
    <n v="100"/>
    <n v="10"/>
    <n v="20"/>
    <n v="0"/>
    <n v="25"/>
    <n v="5"/>
    <m/>
    <n v="0"/>
    <n v="0"/>
    <n v="0"/>
    <n v="0"/>
    <n v="0"/>
    <n v="0"/>
    <m/>
    <n v="0"/>
    <m/>
    <n v="40"/>
    <s v="resolving missing percent"/>
    <n v="20"/>
    <n v="5"/>
    <n v="0"/>
    <n v="40"/>
    <m/>
    <m/>
    <x v="0"/>
  </r>
  <r>
    <x v="1"/>
    <s v="R_3ew6BHvHq4AtxBa"/>
    <s v="CO"/>
    <n v="80237"/>
    <s v="Mountain"/>
    <x v="1"/>
    <s v="Producer-Consumer Cooperative"/>
    <m/>
    <x v="1"/>
    <n v="2008"/>
    <n v="9"/>
    <x v="2"/>
    <s v="6 - 10 years"/>
    <x v="1"/>
    <n v="400000"/>
    <n v="400000"/>
    <n v="398000"/>
    <n v="0.995"/>
    <n v="400000"/>
    <n v="28000.000000000004"/>
    <n v="4000"/>
    <n v="248000"/>
    <n v="0"/>
    <n v="4000"/>
    <n v="72000"/>
    <n v="16000"/>
    <n v="8000"/>
    <n v="4000"/>
    <n v="12000"/>
    <n v="0"/>
    <n v="4000"/>
    <n v="0"/>
    <n v="0"/>
    <n v="0"/>
    <n v="0"/>
    <n v="0"/>
    <m/>
    <n v="100"/>
    <n v="7"/>
    <n v="1"/>
    <n v="62"/>
    <n v="0"/>
    <n v="1"/>
    <n v="18"/>
    <n v="4"/>
    <n v="2"/>
    <n v="1"/>
    <n v="3"/>
    <n v="0"/>
    <n v="1"/>
    <n v="0"/>
    <m/>
    <n v="0"/>
    <m/>
    <n v="0"/>
    <m/>
    <n v="62"/>
    <n v="11"/>
    <n v="400000"/>
    <n v="212000"/>
    <n v="0"/>
    <n v="0"/>
    <n v="188000"/>
    <n v="0"/>
    <n v="0"/>
    <n v="0"/>
    <n v="0"/>
    <n v="0"/>
    <n v="0"/>
    <n v="0"/>
    <n v="0"/>
    <n v="0"/>
    <n v="0"/>
    <m/>
    <n v="0"/>
    <m/>
    <x v="0"/>
    <n v="100"/>
    <n v="53"/>
    <n v="0"/>
    <n v="0"/>
    <n v="47"/>
    <n v="0"/>
    <m/>
    <n v="0"/>
    <n v="0"/>
    <n v="0"/>
    <n v="0"/>
    <n v="0"/>
    <n v="0"/>
    <m/>
    <n v="0"/>
    <m/>
    <n v="0"/>
    <m/>
    <n v="0"/>
    <n v="0"/>
    <n v="0"/>
    <n v="0"/>
    <m/>
    <m/>
    <x v="2"/>
  </r>
  <r>
    <x v="1"/>
    <s v="R_2fdF77JaGMz65Ij"/>
    <s v="NM"/>
    <n v="87592"/>
    <s v="Mountain"/>
    <x v="1"/>
    <s v="S Corp"/>
    <m/>
    <x v="0"/>
    <n v="1994"/>
    <n v="23"/>
    <x v="4"/>
    <s v="11+ years"/>
    <x v="1"/>
    <m/>
    <n v="223400"/>
    <n v="252000"/>
    <m/>
    <n v="223400"/>
    <n v="134040"/>
    <n v="6702"/>
    <n v="6702"/>
    <n v="44680"/>
    <n v="2234"/>
    <n v="22340"/>
    <n v="2234"/>
    <n v="2234"/>
    <n v="0"/>
    <n v="2234"/>
    <n v="0"/>
    <n v="0"/>
    <n v="0"/>
    <n v="0"/>
    <n v="0"/>
    <n v="0"/>
    <n v="0"/>
    <m/>
    <n v="100"/>
    <n v="60"/>
    <n v="3"/>
    <n v="3"/>
    <n v="20"/>
    <n v="1"/>
    <n v="10"/>
    <n v="1"/>
    <n v="1"/>
    <n v="0"/>
    <n v="1"/>
    <n v="0"/>
    <n v="0"/>
    <n v="0"/>
    <m/>
    <n v="0"/>
    <m/>
    <n v="0"/>
    <m/>
    <n v="23"/>
    <n v="3"/>
    <n v="223400"/>
    <n v="89360"/>
    <n v="0"/>
    <n v="0"/>
    <n v="44680"/>
    <n v="11170"/>
    <n v="0"/>
    <n v="0"/>
    <n v="0"/>
    <n v="0"/>
    <n v="0"/>
    <n v="0"/>
    <n v="0"/>
    <n v="0"/>
    <n v="78190"/>
    <m/>
    <n v="0"/>
    <m/>
    <x v="0"/>
    <n v="100"/>
    <n v="40"/>
    <n v="0"/>
    <n v="0"/>
    <n v="20"/>
    <n v="5"/>
    <m/>
    <n v="0"/>
    <n v="0"/>
    <n v="0"/>
    <n v="0"/>
    <n v="0"/>
    <n v="0"/>
    <m/>
    <n v="35"/>
    <m/>
    <n v="0"/>
    <m/>
    <n v="0"/>
    <n v="5"/>
    <n v="0"/>
    <n v="35"/>
    <m/>
    <m/>
    <x v="3"/>
  </r>
  <r>
    <x v="1"/>
    <s v="R_1dBw8EzQCSmxIh2"/>
    <s v="AZ"/>
    <n v="86323"/>
    <s v="Mountain"/>
    <x v="1"/>
    <s v="Producer Cooperative"/>
    <m/>
    <x v="1"/>
    <n v="2012"/>
    <n v="5"/>
    <x v="1"/>
    <s v="3 - 5 years"/>
    <x v="2"/>
    <n v="100000"/>
    <n v="60000"/>
    <m/>
    <m/>
    <n v="60000"/>
    <n v="46800"/>
    <n v="600"/>
    <n v="9000"/>
    <n v="0"/>
    <n v="0"/>
    <n v="2400"/>
    <n v="0"/>
    <n v="600"/>
    <n v="0"/>
    <n v="600"/>
    <n v="0"/>
    <n v="0"/>
    <n v="0"/>
    <n v="0"/>
    <n v="0"/>
    <n v="0"/>
    <n v="0"/>
    <m/>
    <n v="100"/>
    <n v="78"/>
    <n v="1"/>
    <n v="15"/>
    <n v="0"/>
    <n v="0"/>
    <n v="4"/>
    <n v="0"/>
    <n v="1"/>
    <n v="0"/>
    <n v="1"/>
    <n v="0"/>
    <n v="0"/>
    <n v="0"/>
    <m/>
    <n v="0"/>
    <m/>
    <n v="0"/>
    <m/>
    <n v="15"/>
    <n v="2"/>
    <n v="60000"/>
    <n v="57000"/>
    <n v="0"/>
    <n v="0"/>
    <n v="3000"/>
    <n v="0"/>
    <n v="0"/>
    <n v="0"/>
    <n v="0"/>
    <n v="0"/>
    <n v="0"/>
    <n v="0"/>
    <n v="0"/>
    <n v="0"/>
    <n v="0"/>
    <m/>
    <n v="0"/>
    <m/>
    <x v="0"/>
    <n v="100"/>
    <n v="95"/>
    <n v="0"/>
    <n v="0"/>
    <n v="5"/>
    <n v="0"/>
    <m/>
    <n v="0"/>
    <n v="0"/>
    <n v="0"/>
    <n v="0"/>
    <n v="0"/>
    <n v="0"/>
    <m/>
    <n v="0"/>
    <m/>
    <n v="0"/>
    <m/>
    <n v="0"/>
    <n v="0"/>
    <n v="0"/>
    <n v="0"/>
    <m/>
    <m/>
    <x v="1"/>
  </r>
  <r>
    <x v="1"/>
    <s v="R_1IER1Iv2xk2EQEU"/>
    <s v="MT"/>
    <n v="59719"/>
    <s v="Mountain"/>
    <x v="1"/>
    <s v="LLC"/>
    <m/>
    <x v="0"/>
    <n v="2010"/>
    <n v="7"/>
    <x v="2"/>
    <s v="6 - 10 years"/>
    <x v="0"/>
    <n v="3244891"/>
    <n v="3244891"/>
    <m/>
    <m/>
    <n v="3244891"/>
    <n v="391158"/>
    <n v="15123"/>
    <n v="548259"/>
    <n v="48801"/>
    <n v="731659"/>
    <n v="31362"/>
    <n v="86218"/>
    <n v="286812"/>
    <n v="23873"/>
    <n v="1067593"/>
    <n v="0"/>
    <n v="14033"/>
    <n v="0"/>
    <m/>
    <n v="0"/>
    <m/>
    <n v="0"/>
    <m/>
    <n v="99.999999999999986"/>
    <n v="12.05458056988663"/>
    <n v="0.46605571650942978"/>
    <n v="16.896068311693675"/>
    <n v="1.50393341409619"/>
    <n v="22.548030118731262"/>
    <n v="0.96650395960912094"/>
    <n v="2.6570384028307887"/>
    <n v="8.8388793336971876"/>
    <n v="0.73571038287572676"/>
    <n v="32.900735340570762"/>
    <n v="0"/>
    <n v="0.43246444949922813"/>
    <n v="0"/>
    <m/>
    <n v="0"/>
    <m/>
    <n v="0"/>
    <m/>
    <n v="18.400001725789863"/>
    <n v="45.564827909473692"/>
    <n v="3244891"/>
    <n v="0"/>
    <n v="334823"/>
    <n v="1487119"/>
    <n v="776735"/>
    <n v="757"/>
    <m/>
    <n v="19300"/>
    <n v="0"/>
    <n v="10075"/>
    <n v="42022"/>
    <n v="83960"/>
    <n v="889"/>
    <m/>
    <n v="489211"/>
    <s v="National Parks"/>
    <n v="0"/>
    <m/>
    <x v="0"/>
    <n v="100"/>
    <n v="0"/>
    <n v="10.31846678363002"/>
    <n v="45.829551747655003"/>
    <n v="23.937167689145799"/>
    <n v="2.3328980850204219E-2"/>
    <s v="ND"/>
    <n v="0.59478114981366093"/>
    <n v="0"/>
    <n v="0.31048808727319344"/>
    <n v="1.295020387433661"/>
    <n v="2.5874520900702058"/>
    <n v="2.7396914102815782E-2"/>
    <s v="ND"/>
    <n v="15.076346170025435"/>
    <m/>
    <n v="0"/>
    <m/>
    <n v="56.148018531285025"/>
    <n v="2.3328980850204219E-2"/>
    <n v="4.2203574788798761"/>
    <n v="15.076346170025435"/>
    <m/>
    <m/>
    <x v="1"/>
  </r>
  <r>
    <x v="1"/>
    <s v="R_voCrO4010kqdfMZ"/>
    <s v="MT"/>
    <n v="59860"/>
    <s v="Mountain"/>
    <x v="1"/>
    <s v="Producer-Consumer Cooperative"/>
    <m/>
    <x v="1"/>
    <n v="2012"/>
    <n v="5"/>
    <x v="1"/>
    <s v="3 - 5 years"/>
    <x v="2"/>
    <n v="24000"/>
    <n v="14000"/>
    <n v="18000"/>
    <n v="0.75"/>
    <n v="14000"/>
    <n v="2600"/>
    <n v="1000"/>
    <n v="2000"/>
    <n v="500"/>
    <n v="6000"/>
    <n v="500"/>
    <n v="300"/>
    <n v="500"/>
    <n v="300"/>
    <n v="300"/>
    <n v="0"/>
    <n v="0"/>
    <n v="0"/>
    <m/>
    <n v="0"/>
    <m/>
    <n v="0"/>
    <m/>
    <n v="99.999999999999972"/>
    <n v="18.571428571428573"/>
    <n v="7.1428571428571423"/>
    <n v="14.285714285714285"/>
    <n v="3.5714285714285712"/>
    <n v="42.857142857142854"/>
    <n v="3.5714285714285712"/>
    <n v="2.1428571428571428"/>
    <n v="3.5714285714285712"/>
    <n v="2.1428571428571428"/>
    <n v="2.1428571428571428"/>
    <n v="0"/>
    <n v="0"/>
    <n v="0"/>
    <m/>
    <n v="0"/>
    <m/>
    <n v="0"/>
    <m/>
    <n v="17.857142857142854"/>
    <n v="9.9999999999999982"/>
    <n v="14000"/>
    <n v="14000"/>
    <n v="0"/>
    <n v="0"/>
    <n v="0"/>
    <n v="0"/>
    <m/>
    <n v="0"/>
    <n v="0"/>
    <n v="0"/>
    <n v="0"/>
    <n v="0"/>
    <n v="0"/>
    <m/>
    <n v="0"/>
    <m/>
    <n v="0"/>
    <m/>
    <x v="0"/>
    <n v="100"/>
    <n v="100"/>
    <n v="0"/>
    <n v="0"/>
    <n v="0"/>
    <n v="0"/>
    <m/>
    <n v="0"/>
    <n v="0"/>
    <n v="0"/>
    <n v="0"/>
    <n v="0"/>
    <n v="0"/>
    <s v="ND"/>
    <n v="0"/>
    <m/>
    <n v="0"/>
    <m/>
    <n v="0"/>
    <n v="0"/>
    <n v="0"/>
    <n v="0"/>
    <m/>
    <m/>
    <x v="0"/>
  </r>
  <r>
    <x v="1"/>
    <s v="R_2SCrVI3c2vM6GtN"/>
    <s v="CO"/>
    <n v="80477"/>
    <s v="Mountain"/>
    <x v="1"/>
    <s v="Nonprofit"/>
    <m/>
    <x v="2"/>
    <n v="2014"/>
    <n v="3"/>
    <x v="1"/>
    <s v="3 - 5 years"/>
    <x v="2"/>
    <m/>
    <m/>
    <n v="80000"/>
    <m/>
    <m/>
    <m/>
    <m/>
    <m/>
    <m/>
    <m/>
    <m/>
    <m/>
    <m/>
    <m/>
    <m/>
    <m/>
    <m/>
    <m/>
    <m/>
    <m/>
    <m/>
    <m/>
    <m/>
    <n v="100"/>
    <n v="18"/>
    <n v="0"/>
    <n v="49"/>
    <n v="0"/>
    <n v="1"/>
    <n v="10"/>
    <n v="1"/>
    <n v="4"/>
    <n v="1"/>
    <n v="9"/>
    <n v="0"/>
    <n v="5"/>
    <n v="0"/>
    <m/>
    <n v="0"/>
    <m/>
    <n v="2"/>
    <m/>
    <n v="49"/>
    <n v="22"/>
    <n v="0"/>
    <m/>
    <m/>
    <m/>
    <m/>
    <m/>
    <m/>
    <m/>
    <m/>
    <m/>
    <m/>
    <m/>
    <m/>
    <m/>
    <m/>
    <m/>
    <m/>
    <m/>
    <x v="0"/>
    <n v="100"/>
    <n v="98"/>
    <n v="0"/>
    <n v="0"/>
    <n v="0"/>
    <n v="0"/>
    <m/>
    <n v="0"/>
    <n v="0"/>
    <n v="0"/>
    <n v="1"/>
    <n v="0"/>
    <n v="0"/>
    <m/>
    <n v="1"/>
    <m/>
    <n v="0"/>
    <m/>
    <n v="0"/>
    <n v="0"/>
    <n v="1"/>
    <n v="1"/>
    <m/>
    <m/>
    <x v="0"/>
  </r>
  <r>
    <x v="1"/>
    <s v="R_1QymYowi2tRUi2U"/>
    <s v="MA"/>
    <n v="2762"/>
    <s v="New England"/>
    <x v="3"/>
    <s v="Nonprofit"/>
    <m/>
    <x v="2"/>
    <n v="1997"/>
    <n v="20"/>
    <x v="3"/>
    <s v="11+ years"/>
    <x v="0"/>
    <n v="5159195.13"/>
    <n v="4706728.9400000004"/>
    <n v="908413.16"/>
    <n v="0.17607652688259537"/>
    <n v="4706728.9399999995"/>
    <n v="4518459.7823999999"/>
    <n v="0"/>
    <n v="0"/>
    <n v="0"/>
    <n v="0"/>
    <n v="0"/>
    <n v="0"/>
    <n v="0"/>
    <n v="0"/>
    <n v="0"/>
    <n v="0"/>
    <n v="0"/>
    <n v="188269.15760000001"/>
    <n v="0"/>
    <n v="0"/>
    <n v="0"/>
    <n v="0"/>
    <m/>
    <n v="100"/>
    <n v="96"/>
    <n v="0"/>
    <n v="0"/>
    <n v="0"/>
    <n v="0"/>
    <n v="0"/>
    <n v="0"/>
    <n v="0"/>
    <n v="0"/>
    <n v="0"/>
    <n v="0"/>
    <n v="0"/>
    <n v="4"/>
    <m/>
    <n v="0"/>
    <m/>
    <n v="0"/>
    <m/>
    <n v="0"/>
    <n v="4"/>
    <n v="4706728.9399999995"/>
    <n v="0"/>
    <n v="3553580.3497000001"/>
    <n v="673062.23841999995"/>
    <n v="0"/>
    <n v="305937.38110000006"/>
    <n v="0"/>
    <n v="32947.102579999999"/>
    <n v="0"/>
    <n v="9413.4578800000018"/>
    <n v="47067.289400000001"/>
    <n v="0"/>
    <n v="0"/>
    <n v="0"/>
    <n v="84721.120920000016"/>
    <m/>
    <n v="0"/>
    <m/>
    <x v="0"/>
    <n v="100"/>
    <n v="0"/>
    <n v="75.5"/>
    <n v="14.299999999999999"/>
    <n v="0"/>
    <n v="6.5"/>
    <m/>
    <n v="0.7"/>
    <n v="0"/>
    <n v="0.2"/>
    <n v="1"/>
    <n v="0"/>
    <n v="0"/>
    <m/>
    <n v="1.8"/>
    <m/>
    <n v="0"/>
    <m/>
    <n v="89.8"/>
    <n v="6.5"/>
    <n v="1.2"/>
    <n v="1.8"/>
    <m/>
    <m/>
    <x v="2"/>
  </r>
  <r>
    <x v="1"/>
    <s v="R_1DqaN7sNQ1mprBT"/>
    <s v="MA"/>
    <n v="2121"/>
    <s v="New England"/>
    <x v="3"/>
    <s v="Nonprofit"/>
    <m/>
    <x v="2"/>
    <n v="2014"/>
    <n v="3"/>
    <x v="1"/>
    <s v="3 - 5 years"/>
    <x v="1"/>
    <n v="1250000"/>
    <n v="600000"/>
    <n v="1250000"/>
    <n v="1"/>
    <n v="600000"/>
    <n v="0"/>
    <n v="150000"/>
    <n v="0"/>
    <n v="0"/>
    <n v="0"/>
    <n v="0"/>
    <n v="0"/>
    <n v="180000"/>
    <n v="0"/>
    <n v="270000"/>
    <n v="0"/>
    <n v="0"/>
    <n v="0"/>
    <n v="0"/>
    <n v="0"/>
    <n v="0"/>
    <n v="0"/>
    <m/>
    <n v="100"/>
    <n v="0"/>
    <n v="25"/>
    <n v="0"/>
    <n v="0"/>
    <n v="0"/>
    <n v="0"/>
    <n v="0"/>
    <n v="30"/>
    <n v="0"/>
    <n v="45"/>
    <n v="0"/>
    <n v="0"/>
    <n v="0"/>
    <m/>
    <n v="0"/>
    <m/>
    <n v="0"/>
    <m/>
    <n v="0"/>
    <n v="75"/>
    <n v="600000"/>
    <n v="0"/>
    <n v="0"/>
    <n v="0"/>
    <n v="120000"/>
    <n v="0"/>
    <n v="0"/>
    <n v="0"/>
    <n v="0"/>
    <n v="0"/>
    <n v="480000"/>
    <n v="0"/>
    <n v="0"/>
    <n v="0"/>
    <n v="0"/>
    <m/>
    <n v="0"/>
    <m/>
    <x v="0"/>
    <n v="100"/>
    <n v="0"/>
    <n v="0"/>
    <n v="0"/>
    <n v="20"/>
    <n v="0"/>
    <m/>
    <n v="0"/>
    <n v="0"/>
    <n v="0"/>
    <n v="80"/>
    <n v="0"/>
    <n v="0"/>
    <m/>
    <n v="0"/>
    <m/>
    <n v="0"/>
    <m/>
    <n v="0"/>
    <n v="0"/>
    <n v="80"/>
    <n v="0"/>
    <m/>
    <m/>
    <x v="0"/>
  </r>
  <r>
    <x v="1"/>
    <s v="R_1OC9FXli5LpOTz0"/>
    <s v="VT"/>
    <n v="5401"/>
    <s v="New England"/>
    <x v="3"/>
    <s v="Nonprofit"/>
    <m/>
    <x v="2"/>
    <n v="2008"/>
    <n v="9"/>
    <x v="2"/>
    <s v="6 - 10 years"/>
    <x v="1"/>
    <n v="594000"/>
    <n v="553000"/>
    <n v="630000"/>
    <n v="1.0606060606060606"/>
    <n v="553000"/>
    <n v="387100"/>
    <n v="0"/>
    <n v="38710.000000000007"/>
    <n v="16590"/>
    <n v="27650"/>
    <n v="27650"/>
    <n v="0"/>
    <n v="27650"/>
    <n v="0"/>
    <n v="27650"/>
    <n v="0"/>
    <n v="0"/>
    <n v="0"/>
    <n v="0"/>
    <n v="0"/>
    <n v="0"/>
    <n v="0"/>
    <m/>
    <n v="100"/>
    <n v="70"/>
    <n v="0"/>
    <n v="7"/>
    <n v="3"/>
    <n v="5"/>
    <n v="5"/>
    <n v="0"/>
    <n v="5"/>
    <n v="0"/>
    <n v="5"/>
    <n v="0"/>
    <n v="0"/>
    <n v="0"/>
    <m/>
    <n v="0"/>
    <m/>
    <n v="0"/>
    <m/>
    <n v="10"/>
    <n v="10"/>
    <n v="553000"/>
    <n v="536410"/>
    <n v="0"/>
    <n v="0"/>
    <n v="0"/>
    <n v="0"/>
    <n v="0"/>
    <n v="0"/>
    <n v="0"/>
    <n v="0"/>
    <n v="16590"/>
    <n v="0"/>
    <n v="0"/>
    <n v="0"/>
    <n v="0"/>
    <m/>
    <n v="0"/>
    <m/>
    <x v="0"/>
    <n v="100"/>
    <n v="97"/>
    <n v="0"/>
    <n v="0"/>
    <n v="0"/>
    <n v="0"/>
    <m/>
    <n v="0"/>
    <n v="0"/>
    <n v="0"/>
    <n v="3"/>
    <n v="0"/>
    <n v="0"/>
    <m/>
    <n v="0"/>
    <m/>
    <n v="0"/>
    <m/>
    <n v="0"/>
    <n v="0"/>
    <n v="3"/>
    <n v="0"/>
    <m/>
    <m/>
    <x v="2"/>
  </r>
  <r>
    <x v="1"/>
    <s v="R_20TcoJCUHoWvWVJ"/>
    <s v="VT"/>
    <n v="5753"/>
    <s v="New England"/>
    <x v="3"/>
    <s v="Nonprofit"/>
    <m/>
    <x v="2"/>
    <n v="2013"/>
    <n v="4"/>
    <x v="1"/>
    <s v="3 - 5 years"/>
    <x v="2"/>
    <n v="150000"/>
    <n v="140000"/>
    <n v="160000"/>
    <n v="1.0666666666666667"/>
    <n v="140000"/>
    <n v="42000"/>
    <n v="0"/>
    <n v="56000"/>
    <n v="0"/>
    <n v="0"/>
    <n v="7000"/>
    <n v="7000"/>
    <n v="7000"/>
    <n v="7000"/>
    <n v="14000"/>
    <n v="0"/>
    <n v="0"/>
    <n v="0"/>
    <n v="0"/>
    <n v="0"/>
    <n v="0"/>
    <n v="0"/>
    <m/>
    <n v="100"/>
    <n v="30"/>
    <n v="0"/>
    <n v="40"/>
    <n v="0"/>
    <n v="0"/>
    <n v="5"/>
    <n v="5"/>
    <n v="5"/>
    <n v="5"/>
    <n v="10"/>
    <n v="0"/>
    <n v="0"/>
    <n v="0"/>
    <m/>
    <n v="0"/>
    <m/>
    <n v="0"/>
    <m/>
    <n v="40"/>
    <n v="25"/>
    <n v="140000"/>
    <n v="140000"/>
    <n v="0"/>
    <n v="0"/>
    <n v="0"/>
    <n v="0"/>
    <n v="0"/>
    <n v="0"/>
    <n v="0"/>
    <n v="0"/>
    <n v="0"/>
    <n v="0"/>
    <n v="0"/>
    <n v="0"/>
    <n v="0"/>
    <m/>
    <n v="0"/>
    <m/>
    <x v="0"/>
    <n v="100"/>
    <n v="100"/>
    <n v="0"/>
    <n v="0"/>
    <n v="0"/>
    <n v="0"/>
    <m/>
    <n v="0"/>
    <n v="0"/>
    <n v="0"/>
    <n v="0"/>
    <n v="0"/>
    <n v="0"/>
    <m/>
    <n v="0"/>
    <m/>
    <n v="0"/>
    <m/>
    <n v="0"/>
    <n v="0"/>
    <n v="0"/>
    <n v="0"/>
    <m/>
    <m/>
    <x v="3"/>
  </r>
  <r>
    <x v="1"/>
    <s v="R_8AhONfTjXUpP4tT"/>
    <s v="RI"/>
    <n v="2860"/>
    <s v="New England"/>
    <x v="3"/>
    <s v="Nonprofit"/>
    <m/>
    <x v="2"/>
    <n v="2004"/>
    <n v="13"/>
    <x v="0"/>
    <s v="11+ years"/>
    <x v="1"/>
    <n v="2116770.2599999998"/>
    <m/>
    <n v="1901261.57"/>
    <n v="0.89818985363106918"/>
    <m/>
    <m/>
    <m/>
    <m/>
    <m/>
    <m/>
    <m/>
    <m/>
    <m/>
    <m/>
    <m/>
    <m/>
    <m/>
    <m/>
    <m/>
    <m/>
    <m/>
    <m/>
    <m/>
    <n v="100"/>
    <n v="50"/>
    <n v="0"/>
    <n v="3.5"/>
    <n v="0.65"/>
    <n v="28"/>
    <n v="0"/>
    <n v="0.44"/>
    <n v="0.8"/>
    <n v="0"/>
    <n v="16.5"/>
    <n v="0"/>
    <n v="0.11"/>
    <n v="0"/>
    <m/>
    <n v="0"/>
    <m/>
    <n v="0"/>
    <m/>
    <n v="4.1500000000000004"/>
    <n v="17.849999999999998"/>
    <n v="0"/>
    <m/>
    <m/>
    <m/>
    <m/>
    <m/>
    <m/>
    <m/>
    <m/>
    <m/>
    <m/>
    <m/>
    <m/>
    <m/>
    <m/>
    <m/>
    <m/>
    <m/>
    <x v="0"/>
    <n v="100"/>
    <n v="24"/>
    <n v="0"/>
    <n v="12"/>
    <n v="41"/>
    <n v="0"/>
    <m/>
    <n v="2"/>
    <n v="0"/>
    <n v="3"/>
    <n v="6"/>
    <n v="5"/>
    <n v="0"/>
    <m/>
    <n v="1"/>
    <m/>
    <n v="6"/>
    <m/>
    <n v="12"/>
    <n v="0"/>
    <n v="14"/>
    <n v="7"/>
    <m/>
    <m/>
    <x v="2"/>
  </r>
  <r>
    <x v="1"/>
    <s v="R_3en5cmypalkIAHO"/>
    <s v="CA"/>
    <n v="90401"/>
    <s v="Pacific"/>
    <x v="1"/>
    <s v="Publicly-owned"/>
    <m/>
    <x v="1"/>
    <n v="1981"/>
    <n v="36"/>
    <x v="4"/>
    <s v="11+ years"/>
    <x v="1"/>
    <n v="14000000"/>
    <n v="14000000"/>
    <n v="772877"/>
    <n v="5.5205499999999998E-2"/>
    <n v="13999999.999999998"/>
    <n v="10793999.999999998"/>
    <n v="1246000.0000000002"/>
    <n v="1372000"/>
    <n v="0"/>
    <n v="0"/>
    <n v="0"/>
    <n v="0"/>
    <n v="0"/>
    <n v="0"/>
    <n v="0"/>
    <n v="0"/>
    <n v="588000"/>
    <n v="0"/>
    <n v="0"/>
    <n v="0"/>
    <n v="0"/>
    <n v="0"/>
    <m/>
    <n v="100"/>
    <n v="77.099999999999994"/>
    <n v="8.9"/>
    <n v="9.8000000000000007"/>
    <n v="0"/>
    <n v="0"/>
    <n v="0"/>
    <n v="0"/>
    <n v="0"/>
    <n v="0"/>
    <n v="0"/>
    <n v="0"/>
    <n v="4.2"/>
    <n v="0"/>
    <m/>
    <n v="0"/>
    <m/>
    <n v="0"/>
    <m/>
    <n v="9.8000000000000007"/>
    <n v="4.2"/>
    <n v="14000000"/>
    <n v="10500000"/>
    <n v="0"/>
    <n v="0"/>
    <n v="700000"/>
    <n v="2800000"/>
    <n v="0"/>
    <n v="0"/>
    <n v="0"/>
    <n v="0"/>
    <n v="0"/>
    <n v="0"/>
    <n v="0"/>
    <n v="0"/>
    <n v="0"/>
    <m/>
    <n v="0"/>
    <m/>
    <x v="0"/>
    <n v="100"/>
    <n v="75"/>
    <n v="0"/>
    <n v="0"/>
    <n v="5"/>
    <n v="20"/>
    <m/>
    <n v="0"/>
    <n v="0"/>
    <n v="0"/>
    <n v="0"/>
    <n v="0"/>
    <n v="0"/>
    <m/>
    <n v="0"/>
    <m/>
    <n v="0"/>
    <m/>
    <n v="0"/>
    <n v="20"/>
    <n v="0"/>
    <n v="0"/>
    <m/>
    <m/>
    <x v="3"/>
  </r>
  <r>
    <x v="1"/>
    <s v="R_2s4rPRqgbOSQANO"/>
    <s v="WA"/>
    <n v="98226"/>
    <s v="Pacific"/>
    <x v="1"/>
    <s v="LLC"/>
    <m/>
    <x v="0"/>
    <n v="2011"/>
    <n v="6"/>
    <x v="2"/>
    <s v="6 - 10 years"/>
    <x v="2"/>
    <n v="2200000"/>
    <n v="2200000"/>
    <m/>
    <m/>
    <n v="2200000"/>
    <n v="880000"/>
    <n v="44000"/>
    <n v="330000"/>
    <n v="330000"/>
    <n v="132000"/>
    <n v="110000"/>
    <n v="110000"/>
    <n v="110000"/>
    <n v="0"/>
    <n v="110000"/>
    <n v="0"/>
    <n v="44000"/>
    <n v="0"/>
    <n v="0"/>
    <n v="0"/>
    <n v="0"/>
    <n v="0"/>
    <m/>
    <n v="100"/>
    <n v="40"/>
    <n v="2"/>
    <n v="15"/>
    <n v="15"/>
    <n v="6"/>
    <n v="5"/>
    <n v="5"/>
    <n v="5"/>
    <n v="0"/>
    <n v="5"/>
    <n v="0"/>
    <n v="2"/>
    <n v="0"/>
    <m/>
    <n v="0"/>
    <m/>
    <n v="0"/>
    <m/>
    <n v="30"/>
    <n v="17"/>
    <n v="2200000"/>
    <n v="2200000"/>
    <n v="0"/>
    <n v="0"/>
    <n v="0"/>
    <n v="0"/>
    <n v="0"/>
    <n v="0"/>
    <n v="0"/>
    <n v="0"/>
    <n v="0"/>
    <n v="0"/>
    <n v="0"/>
    <n v="0"/>
    <n v="0"/>
    <m/>
    <n v="0"/>
    <m/>
    <x v="0"/>
    <n v="100"/>
    <n v="100"/>
    <n v="0"/>
    <n v="0"/>
    <n v="0"/>
    <n v="0"/>
    <m/>
    <n v="0"/>
    <n v="0"/>
    <n v="0"/>
    <n v="0"/>
    <n v="0"/>
    <n v="0"/>
    <m/>
    <n v="0"/>
    <m/>
    <n v="0"/>
    <m/>
    <n v="0"/>
    <n v="0"/>
    <n v="0"/>
    <n v="0"/>
    <m/>
    <m/>
    <x v="3"/>
  </r>
  <r>
    <x v="1"/>
    <s v="R_10N5vfi13uGRIgd"/>
    <s v="HI"/>
    <n v="96704"/>
    <s v="Pacific"/>
    <x v="1"/>
    <s v="S Corp"/>
    <m/>
    <x v="0"/>
    <n v="1993"/>
    <n v="24"/>
    <x v="4"/>
    <s v="11+ years"/>
    <x v="1"/>
    <n v="1300000"/>
    <n v="1150000"/>
    <n v="900000"/>
    <n v="0.69230769230769229"/>
    <n v="1150000"/>
    <n v="1023500"/>
    <n v="11500"/>
    <n v="0"/>
    <n v="0"/>
    <n v="23000"/>
    <n v="23000"/>
    <n v="0"/>
    <n v="23000"/>
    <n v="23000"/>
    <n v="23000"/>
    <n v="0"/>
    <n v="0"/>
    <n v="0"/>
    <n v="0"/>
    <n v="0"/>
    <n v="0"/>
    <n v="0"/>
    <m/>
    <n v="100"/>
    <n v="89"/>
    <n v="1"/>
    <n v="0"/>
    <n v="0"/>
    <n v="2"/>
    <n v="2"/>
    <n v="0"/>
    <n v="2"/>
    <n v="2"/>
    <n v="2"/>
    <n v="0"/>
    <n v="0"/>
    <n v="0"/>
    <m/>
    <n v="0"/>
    <m/>
    <n v="0"/>
    <m/>
    <n v="0"/>
    <n v="6"/>
    <n v="1150000"/>
    <n v="230000"/>
    <n v="230000"/>
    <n v="126500"/>
    <n v="425500"/>
    <n v="0"/>
    <n v="0"/>
    <n v="57500"/>
    <n v="11500"/>
    <n v="57500"/>
    <n v="11500"/>
    <n v="0"/>
    <n v="0"/>
    <n v="0"/>
    <n v="0"/>
    <m/>
    <n v="0"/>
    <m/>
    <x v="0"/>
    <n v="100"/>
    <n v="20"/>
    <n v="20"/>
    <n v="11"/>
    <n v="37"/>
    <n v="0"/>
    <m/>
    <n v="5"/>
    <n v="1"/>
    <n v="5"/>
    <n v="1"/>
    <n v="0"/>
    <n v="0"/>
    <m/>
    <n v="0"/>
    <m/>
    <n v="0"/>
    <m/>
    <n v="31"/>
    <n v="0"/>
    <n v="7"/>
    <n v="0"/>
    <m/>
    <m/>
    <x v="3"/>
  </r>
  <r>
    <x v="1"/>
    <s v="R_1hybJlFj8brHK0f"/>
    <s v="CA"/>
    <n v="93901"/>
    <s v="Pacific"/>
    <x v="1"/>
    <s v="LLC"/>
    <m/>
    <x v="0"/>
    <n v="2009"/>
    <n v="8"/>
    <x v="2"/>
    <s v="6 - 10 years"/>
    <x v="0"/>
    <n v="880000"/>
    <n v="765000"/>
    <n v="800000"/>
    <n v="0.90909090909090906"/>
    <n v="765000"/>
    <n v="510255"/>
    <n v="0"/>
    <n v="42839.999999999993"/>
    <n v="0"/>
    <n v="0"/>
    <n v="0"/>
    <n v="0"/>
    <n v="0"/>
    <n v="0"/>
    <n v="211904.99999999997"/>
    <n v="0"/>
    <n v="0"/>
    <n v="0"/>
    <n v="0"/>
    <n v="0"/>
    <n v="0"/>
    <n v="0"/>
    <m/>
    <n v="100"/>
    <n v="66.7"/>
    <n v="0"/>
    <n v="5.6"/>
    <n v="0"/>
    <n v="0"/>
    <n v="0"/>
    <n v="0"/>
    <n v="0"/>
    <n v="0"/>
    <n v="27.7"/>
    <n v="0"/>
    <n v="0"/>
    <n v="0"/>
    <m/>
    <n v="0"/>
    <m/>
    <n v="0"/>
    <m/>
    <n v="5.6"/>
    <n v="27.7"/>
    <n v="765000"/>
    <n v="114750"/>
    <n v="0"/>
    <n v="267750"/>
    <n v="38250"/>
    <n v="306000"/>
    <n v="0"/>
    <n v="0"/>
    <n v="0"/>
    <n v="38250"/>
    <n v="0"/>
    <n v="0"/>
    <n v="0"/>
    <n v="0"/>
    <n v="0"/>
    <m/>
    <n v="0"/>
    <m/>
    <x v="0"/>
    <n v="100"/>
    <n v="15"/>
    <n v="0"/>
    <n v="35"/>
    <n v="5"/>
    <n v="40"/>
    <m/>
    <n v="0"/>
    <n v="0"/>
    <n v="5"/>
    <n v="0"/>
    <n v="0"/>
    <n v="0"/>
    <m/>
    <n v="0"/>
    <m/>
    <n v="0"/>
    <m/>
    <n v="35"/>
    <n v="40"/>
    <n v="5"/>
    <n v="0"/>
    <m/>
    <m/>
    <x v="3"/>
  </r>
  <r>
    <x v="1"/>
    <s v="R_vIcU0kg9HP9a3cZ"/>
    <s v="CA"/>
    <n v="95627"/>
    <s v="Pacific"/>
    <x v="1"/>
    <s v="S Corp"/>
    <m/>
    <x v="0"/>
    <n v="2007"/>
    <n v="10"/>
    <x v="2"/>
    <s v="6 - 10 years"/>
    <x v="0"/>
    <n v="727720"/>
    <n v="669087"/>
    <n v="719592"/>
    <n v="0.98883086901555539"/>
    <n v="669086.99999999988"/>
    <n v="388070.45999999996"/>
    <n v="6690.87"/>
    <n v="73599.570000000007"/>
    <n v="0"/>
    <n v="0"/>
    <n v="60217.829999999994"/>
    <n v="53526.96"/>
    <n v="0"/>
    <n v="0"/>
    <n v="80290.44"/>
    <n v="0"/>
    <n v="6690.87"/>
    <n v="0"/>
    <n v="0"/>
    <n v="0"/>
    <n v="0"/>
    <n v="0"/>
    <m/>
    <n v="100"/>
    <n v="58"/>
    <n v="1"/>
    <n v="11"/>
    <n v="0"/>
    <n v="0"/>
    <n v="9"/>
    <n v="8"/>
    <n v="0"/>
    <n v="0"/>
    <n v="12"/>
    <n v="0"/>
    <n v="1"/>
    <n v="0"/>
    <m/>
    <n v="0"/>
    <m/>
    <n v="0"/>
    <m/>
    <n v="11"/>
    <n v="21"/>
    <n v="669087"/>
    <n v="153890.01"/>
    <n v="0"/>
    <n v="46836.090000000004"/>
    <n v="461670.02999999997"/>
    <n v="0"/>
    <n v="0"/>
    <n v="0"/>
    <n v="0"/>
    <n v="6690.87"/>
    <n v="0"/>
    <n v="0"/>
    <n v="0"/>
    <n v="0"/>
    <n v="0"/>
    <m/>
    <n v="0"/>
    <m/>
    <x v="0"/>
    <n v="100"/>
    <n v="23"/>
    <n v="0"/>
    <n v="7"/>
    <n v="69"/>
    <n v="0"/>
    <m/>
    <n v="0"/>
    <n v="0"/>
    <n v="1"/>
    <n v="0"/>
    <n v="0"/>
    <n v="0"/>
    <m/>
    <n v="0"/>
    <m/>
    <n v="0"/>
    <m/>
    <n v="7"/>
    <n v="0"/>
    <n v="1"/>
    <n v="0"/>
    <m/>
    <m/>
    <x v="3"/>
  </r>
  <r>
    <x v="1"/>
    <s v="R_3MsC3jj7LuMZR6B"/>
    <s v="CA"/>
    <n v="93721"/>
    <s v="Pacific"/>
    <x v="1"/>
    <s v="B Corp"/>
    <m/>
    <x v="0"/>
    <n v="2015"/>
    <n v="2"/>
    <x v="5"/>
    <s v="0 - 2 years"/>
    <x v="1"/>
    <n v="611000"/>
    <n v="611000"/>
    <n v="955000"/>
    <n v="1.5630114566284778"/>
    <n v="611000"/>
    <n v="549900"/>
    <n v="6110"/>
    <n v="6110"/>
    <n v="0"/>
    <n v="0"/>
    <n v="30550"/>
    <n v="0"/>
    <n v="0"/>
    <n v="6110"/>
    <n v="12220"/>
    <n v="0"/>
    <n v="0"/>
    <n v="0"/>
    <n v="0"/>
    <n v="0"/>
    <n v="0"/>
    <n v="0"/>
    <m/>
    <n v="100"/>
    <n v="90"/>
    <n v="1"/>
    <n v="1"/>
    <n v="0"/>
    <n v="0"/>
    <n v="5"/>
    <n v="0"/>
    <n v="0"/>
    <n v="1"/>
    <n v="2"/>
    <n v="0"/>
    <n v="0"/>
    <n v="0"/>
    <m/>
    <n v="0"/>
    <m/>
    <n v="0"/>
    <m/>
    <n v="1"/>
    <n v="3"/>
    <n v="611000"/>
    <n v="403260"/>
    <n v="0"/>
    <n v="30550"/>
    <n v="61100"/>
    <n v="0"/>
    <n v="0"/>
    <n v="0"/>
    <n v="0"/>
    <n v="0"/>
    <n v="61100"/>
    <n v="18330"/>
    <n v="0"/>
    <n v="0"/>
    <n v="36660"/>
    <m/>
    <n v="0"/>
    <m/>
    <x v="0"/>
    <n v="100"/>
    <n v="66"/>
    <n v="0"/>
    <n v="5"/>
    <n v="10"/>
    <n v="0"/>
    <m/>
    <n v="0"/>
    <n v="0"/>
    <n v="0"/>
    <n v="10"/>
    <n v="3"/>
    <n v="0"/>
    <m/>
    <n v="6"/>
    <m/>
    <n v="0"/>
    <m/>
    <n v="5"/>
    <n v="0"/>
    <n v="13"/>
    <n v="6"/>
    <m/>
    <m/>
    <x v="0"/>
  </r>
  <r>
    <x v="1"/>
    <s v="R_1I44pXkpBXKcTii"/>
    <s v="WA"/>
    <n v="99202"/>
    <s v="Pacific"/>
    <x v="1"/>
    <s v="Producer Cooperative"/>
    <m/>
    <x v="1"/>
    <n v="2014"/>
    <n v="3"/>
    <x v="1"/>
    <s v="3 - 5 years"/>
    <x v="1"/>
    <n v="388551.59"/>
    <n v="306603.26"/>
    <n v="381945.18"/>
    <n v="0.98299734148559259"/>
    <n v="306603.26"/>
    <n v="214622.28200000001"/>
    <n v="9198.0977999999996"/>
    <n v="6132.0652"/>
    <n v="0"/>
    <n v="9198.0977999999996"/>
    <n v="9198.0977999999996"/>
    <n v="52122.554200000006"/>
    <n v="0"/>
    <n v="0"/>
    <n v="6132.0652"/>
    <n v="0"/>
    <n v="0"/>
    <n v="0"/>
    <n v="0"/>
    <n v="0"/>
    <n v="0"/>
    <n v="0"/>
    <m/>
    <n v="100"/>
    <n v="70"/>
    <n v="3"/>
    <n v="2"/>
    <n v="0"/>
    <n v="3"/>
    <n v="3"/>
    <n v="17"/>
    <n v="0"/>
    <n v="0"/>
    <n v="2"/>
    <n v="0"/>
    <n v="0"/>
    <n v="0"/>
    <m/>
    <n v="0"/>
    <m/>
    <n v="0"/>
    <m/>
    <n v="2"/>
    <n v="19"/>
    <n v="306603.26"/>
    <n v="24528.2608"/>
    <n v="0"/>
    <n v="0"/>
    <n v="85848.912800000006"/>
    <n v="0"/>
    <n v="0"/>
    <n v="0"/>
    <n v="0"/>
    <n v="76650.815000000002"/>
    <n v="104245.10840000001"/>
    <n v="0"/>
    <n v="0"/>
    <n v="0"/>
    <n v="0"/>
    <m/>
    <n v="15330.163"/>
    <m/>
    <x v="0"/>
    <n v="100"/>
    <n v="8"/>
    <n v="0"/>
    <n v="0"/>
    <n v="28"/>
    <n v="0"/>
    <m/>
    <n v="0"/>
    <n v="0"/>
    <n v="25"/>
    <n v="34"/>
    <n v="0"/>
    <n v="0"/>
    <m/>
    <n v="0"/>
    <m/>
    <n v="5"/>
    <s v="resolving missing percent"/>
    <n v="0"/>
    <n v="0"/>
    <n v="59"/>
    <n v="5"/>
    <m/>
    <m/>
    <x v="2"/>
  </r>
  <r>
    <x v="1"/>
    <s v="R_3J95QFJuZRdwWCy"/>
    <s v="CA"/>
    <n v="94607"/>
    <s v="Pacific"/>
    <x v="1"/>
    <s v="Nonprofit"/>
    <m/>
    <x v="2"/>
    <n v="2004"/>
    <n v="13"/>
    <x v="0"/>
    <s v="11+ years"/>
    <x v="1"/>
    <n v="220000"/>
    <n v="220000"/>
    <n v="306000"/>
    <n v="1.3909090909090909"/>
    <n v="220000"/>
    <n v="220000"/>
    <n v="0"/>
    <n v="0"/>
    <n v="0"/>
    <n v="0"/>
    <n v="0"/>
    <n v="0"/>
    <n v="0"/>
    <n v="0"/>
    <n v="0"/>
    <n v="0"/>
    <n v="0"/>
    <n v="0"/>
    <n v="0"/>
    <n v="0"/>
    <n v="0"/>
    <n v="0"/>
    <m/>
    <n v="100"/>
    <n v="100"/>
    <n v="0"/>
    <n v="0"/>
    <n v="0"/>
    <n v="0"/>
    <n v="0"/>
    <n v="0"/>
    <n v="0"/>
    <n v="0"/>
    <n v="0"/>
    <n v="0"/>
    <n v="0"/>
    <n v="0"/>
    <m/>
    <n v="0"/>
    <m/>
    <n v="0"/>
    <m/>
    <n v="0"/>
    <n v="0"/>
    <n v="220000"/>
    <n v="11000"/>
    <n v="0"/>
    <n v="198000"/>
    <n v="6600"/>
    <n v="0"/>
    <n v="0"/>
    <n v="0"/>
    <n v="0"/>
    <n v="0"/>
    <n v="0"/>
    <n v="4400"/>
    <n v="0"/>
    <n v="0"/>
    <n v="0"/>
    <m/>
    <n v="0"/>
    <m/>
    <x v="0"/>
    <n v="100"/>
    <n v="5"/>
    <n v="0"/>
    <n v="90"/>
    <n v="3"/>
    <n v="0"/>
    <m/>
    <n v="0"/>
    <n v="0"/>
    <n v="0"/>
    <n v="0"/>
    <n v="2"/>
    <n v="0"/>
    <m/>
    <n v="0"/>
    <m/>
    <n v="0"/>
    <m/>
    <n v="90"/>
    <n v="0"/>
    <n v="2"/>
    <n v="0"/>
    <m/>
    <m/>
    <x v="0"/>
  </r>
  <r>
    <x v="1"/>
    <s v="R_T0ekSBFCQYYYeA1"/>
    <s v="OR"/>
    <n v="97116"/>
    <s v="Pacific"/>
    <x v="1"/>
    <s v="Nonprofit"/>
    <m/>
    <x v="2"/>
    <n v="2012"/>
    <n v="5"/>
    <x v="1"/>
    <s v="3 - 5 years"/>
    <x v="1"/>
    <n v="112724"/>
    <n v="40300"/>
    <n v="109274"/>
    <n v="0.96939427273695045"/>
    <n v="40300"/>
    <n v="40300"/>
    <n v="0"/>
    <n v="0"/>
    <n v="0"/>
    <n v="0"/>
    <n v="0"/>
    <n v="0"/>
    <n v="0"/>
    <n v="0"/>
    <n v="0"/>
    <n v="0"/>
    <n v="0"/>
    <n v="0"/>
    <n v="0"/>
    <n v="0"/>
    <n v="0"/>
    <n v="0"/>
    <m/>
    <n v="100"/>
    <n v="100"/>
    <n v="0"/>
    <n v="0"/>
    <n v="0"/>
    <n v="0"/>
    <n v="0"/>
    <n v="0"/>
    <n v="0"/>
    <n v="0"/>
    <n v="0"/>
    <n v="0"/>
    <n v="0"/>
    <n v="0"/>
    <m/>
    <n v="0"/>
    <m/>
    <n v="0"/>
    <m/>
    <n v="0"/>
    <n v="0"/>
    <n v="40300"/>
    <n v="33449"/>
    <n v="0"/>
    <n v="3224"/>
    <n v="1209"/>
    <n v="0"/>
    <n v="0"/>
    <n v="0"/>
    <n v="403"/>
    <n v="1612"/>
    <n v="403"/>
    <n v="0"/>
    <n v="0"/>
    <n v="0"/>
    <n v="0"/>
    <m/>
    <n v="0"/>
    <m/>
    <x v="0"/>
    <n v="100"/>
    <n v="83"/>
    <n v="0"/>
    <n v="8"/>
    <n v="3"/>
    <n v="0"/>
    <m/>
    <n v="0"/>
    <n v="1"/>
    <n v="4"/>
    <n v="1"/>
    <n v="0"/>
    <n v="0"/>
    <m/>
    <n v="0"/>
    <m/>
    <n v="0"/>
    <m/>
    <n v="8"/>
    <n v="0"/>
    <n v="6"/>
    <n v="0"/>
    <m/>
    <m/>
    <x v="0"/>
  </r>
  <r>
    <x v="1"/>
    <s v="R_1gOyltkLvPC6Thg"/>
    <s v="CA"/>
    <n v="95927"/>
    <s v="Pacific"/>
    <x v="1"/>
    <s v="Nonprofit"/>
    <m/>
    <x v="2"/>
    <n v="2013"/>
    <n v="4"/>
    <x v="1"/>
    <s v="3 - 5 years"/>
    <x v="0"/>
    <n v="8900"/>
    <n v="7100"/>
    <m/>
    <m/>
    <n v="7100"/>
    <n v="4970"/>
    <n v="0"/>
    <n v="355"/>
    <n v="0"/>
    <n v="710"/>
    <n v="710"/>
    <n v="355"/>
    <n v="0"/>
    <n v="0"/>
    <n v="0"/>
    <n v="0"/>
    <n v="0"/>
    <n v="0"/>
    <n v="0"/>
    <n v="0"/>
    <n v="0"/>
    <n v="0"/>
    <m/>
    <n v="100"/>
    <n v="70"/>
    <n v="0"/>
    <n v="5"/>
    <n v="0"/>
    <n v="10"/>
    <n v="10"/>
    <n v="5"/>
    <n v="0"/>
    <n v="0"/>
    <n v="0"/>
    <n v="0"/>
    <n v="0"/>
    <n v="0"/>
    <m/>
    <n v="0"/>
    <m/>
    <n v="0"/>
    <m/>
    <n v="5"/>
    <n v="5"/>
    <n v="7100"/>
    <n v="0"/>
    <n v="0"/>
    <n v="0"/>
    <n v="3550"/>
    <n v="0"/>
    <n v="0"/>
    <n v="0"/>
    <n v="0"/>
    <n v="0"/>
    <n v="3550"/>
    <n v="0"/>
    <n v="0"/>
    <n v="0"/>
    <n v="0"/>
    <m/>
    <n v="0"/>
    <m/>
    <x v="0"/>
    <n v="100"/>
    <n v="0"/>
    <n v="0"/>
    <n v="0"/>
    <n v="50"/>
    <n v="0"/>
    <m/>
    <n v="0"/>
    <n v="0"/>
    <n v="0"/>
    <n v="50"/>
    <n v="0"/>
    <n v="0"/>
    <m/>
    <n v="0"/>
    <m/>
    <n v="0"/>
    <m/>
    <n v="0"/>
    <n v="0"/>
    <n v="50"/>
    <n v="0"/>
    <m/>
    <m/>
    <x v="0"/>
  </r>
  <r>
    <x v="1"/>
    <s v="R_21dOY3GTMJZcRk9"/>
    <s v="OR"/>
    <n v="97124"/>
    <s v="Pacific"/>
    <x v="1"/>
    <s v="S Corp"/>
    <m/>
    <x v="0"/>
    <n v="2009"/>
    <n v="8"/>
    <x v="2"/>
    <s v="6 - 10 years"/>
    <x v="0"/>
    <n v="5000000"/>
    <n v="5000000"/>
    <m/>
    <m/>
    <n v="5000000"/>
    <n v="0"/>
    <n v="0"/>
    <n v="5000000"/>
    <n v="0"/>
    <n v="0"/>
    <n v="0"/>
    <n v="0"/>
    <n v="0"/>
    <n v="0"/>
    <n v="0"/>
    <n v="0"/>
    <n v="0"/>
    <n v="0"/>
    <n v="0"/>
    <n v="0"/>
    <n v="0"/>
    <n v="0"/>
    <m/>
    <n v="100"/>
    <n v="0"/>
    <n v="0"/>
    <n v="100"/>
    <n v="0"/>
    <n v="0"/>
    <n v="0"/>
    <n v="0"/>
    <n v="0"/>
    <n v="0"/>
    <n v="0"/>
    <n v="0"/>
    <n v="0"/>
    <n v="0"/>
    <m/>
    <n v="0"/>
    <m/>
    <n v="0"/>
    <m/>
    <n v="100"/>
    <n v="0"/>
    <n v="5000000"/>
    <n v="0"/>
    <n v="0"/>
    <n v="0"/>
    <n v="5000000"/>
    <n v="0"/>
    <m/>
    <n v="0"/>
    <n v="0"/>
    <n v="0"/>
    <n v="0"/>
    <n v="0"/>
    <n v="0"/>
    <m/>
    <n v="0"/>
    <m/>
    <n v="0"/>
    <m/>
    <x v="0"/>
    <n v="100"/>
    <n v="0"/>
    <n v="0"/>
    <n v="0"/>
    <n v="100"/>
    <n v="0"/>
    <s v="ND"/>
    <n v="0"/>
    <n v="0"/>
    <n v="0"/>
    <n v="0"/>
    <n v="0"/>
    <n v="0"/>
    <s v="ND"/>
    <n v="0"/>
    <m/>
    <n v="0"/>
    <m/>
    <n v="0"/>
    <n v="0"/>
    <n v="0"/>
    <n v="0"/>
    <m/>
    <m/>
    <x v="3"/>
  </r>
  <r>
    <x v="1"/>
    <s v="R_1hSeAs6KQUKLfpd"/>
    <s v="AK"/>
    <n v="99603"/>
    <s v="Pacific"/>
    <x v="1"/>
    <s v="Nonprofit"/>
    <m/>
    <x v="2"/>
    <n v="2016"/>
    <n v="1"/>
    <x v="5"/>
    <s v="0 - 2 years"/>
    <x v="2"/>
    <n v="29000"/>
    <n v="19500"/>
    <n v="38000"/>
    <n v="1.3103448275862069"/>
    <n v="19500"/>
    <n v="13052"/>
    <n v="0"/>
    <n v="2100"/>
    <n v="1522"/>
    <n v="0"/>
    <n v="1911"/>
    <n v="0"/>
    <n v="0"/>
    <n v="0"/>
    <n v="200"/>
    <n v="0"/>
    <n v="500"/>
    <n v="0"/>
    <s v="Oysters(1022-fish)"/>
    <n v="0"/>
    <s v="Donations/memberships (2500-moved to other revenue-donations form individuals, adjusted total gross sales)"/>
    <n v="215"/>
    <s v="Merchandise (adjusted totals down to equal sales)"/>
    <n v="100"/>
    <n v="66.933333333333337"/>
    <n v="0"/>
    <n v="10.76923076923077"/>
    <n v="7.8051282051282049"/>
    <n v="0"/>
    <n v="9.8000000000000007"/>
    <n v="0"/>
    <n v="0"/>
    <n v="0"/>
    <n v="1.0256410256410255"/>
    <n v="0"/>
    <n v="2.5641025641025639"/>
    <n v="0"/>
    <m/>
    <n v="0"/>
    <m/>
    <n v="1.1025641025641024"/>
    <m/>
    <n v="18.574358974358976"/>
    <n v="4.6923076923076916"/>
    <n v="19500"/>
    <n v="20000"/>
    <n v="0"/>
    <n v="0"/>
    <n v="2000"/>
    <n v="0"/>
    <m/>
    <n v="0"/>
    <n v="0"/>
    <n v="0"/>
    <n v="0"/>
    <n v="0"/>
    <n v="0"/>
    <m/>
    <n v="-2500"/>
    <s v="(jh-OFFSET FROM SERVICE CATEGORIZED AS SALES)"/>
    <n v="0"/>
    <m/>
    <x v="0"/>
    <n v="100"/>
    <n v="102.56410256410255"/>
    <n v="0"/>
    <n v="0"/>
    <n v="10.256410256410255"/>
    <n v="0"/>
    <m/>
    <n v="0"/>
    <n v="0"/>
    <n v="0"/>
    <n v="0"/>
    <n v="0"/>
    <n v="0"/>
    <s v="ND"/>
    <n v="0"/>
    <m/>
    <n v="-12.820512820512819"/>
    <m/>
    <n v="0"/>
    <n v="0"/>
    <n v="0"/>
    <n v="-12.820512820512819"/>
    <m/>
    <m/>
    <x v="0"/>
  </r>
  <r>
    <x v="1"/>
    <s v="R_3EBkFtAkZDR2SxE"/>
    <s v="CA"/>
    <n v="96160"/>
    <s v="Pacific"/>
    <x v="1"/>
    <s v="Nonprofit"/>
    <m/>
    <x v="2"/>
    <n v="2012"/>
    <n v="5"/>
    <x v="1"/>
    <s v="3 - 5 years"/>
    <x v="0"/>
    <m/>
    <m/>
    <n v="479000"/>
    <m/>
    <m/>
    <m/>
    <m/>
    <m/>
    <m/>
    <m/>
    <m/>
    <m/>
    <m/>
    <m/>
    <m/>
    <m/>
    <m/>
    <m/>
    <m/>
    <m/>
    <m/>
    <m/>
    <m/>
    <n v="100"/>
    <n v="75"/>
    <n v="5"/>
    <n v="4"/>
    <n v="0"/>
    <n v="3"/>
    <n v="10"/>
    <n v="3"/>
    <n v="0"/>
    <n v="0"/>
    <n v="0"/>
    <n v="0"/>
    <n v="0"/>
    <n v="0"/>
    <m/>
    <n v="0"/>
    <m/>
    <n v="0"/>
    <m/>
    <n v="4"/>
    <n v="3"/>
    <n v="0"/>
    <m/>
    <m/>
    <m/>
    <m/>
    <m/>
    <m/>
    <m/>
    <m/>
    <m/>
    <m/>
    <m/>
    <m/>
    <m/>
    <m/>
    <m/>
    <m/>
    <m/>
    <x v="0"/>
    <n v="100"/>
    <n v="10"/>
    <n v="0"/>
    <n v="5"/>
    <n v="70"/>
    <n v="3"/>
    <m/>
    <n v="0"/>
    <n v="0"/>
    <n v="5"/>
    <n v="1"/>
    <n v="6"/>
    <n v="0"/>
    <m/>
    <n v="0"/>
    <m/>
    <n v="0"/>
    <m/>
    <n v="5"/>
    <n v="3"/>
    <n v="12"/>
    <n v="0"/>
    <m/>
    <m/>
    <x v="2"/>
  </r>
  <r>
    <x v="1"/>
    <s v="R_3oZ9J3EKcQ6RJOG"/>
    <s v="OR"/>
    <n v="97720"/>
    <s v="Pacific"/>
    <x v="1"/>
    <s v="LLC"/>
    <m/>
    <x v="0"/>
    <n v="1986"/>
    <n v="31"/>
    <x v="4"/>
    <s v="11+ years"/>
    <x v="0"/>
    <m/>
    <m/>
    <m/>
    <m/>
    <m/>
    <m/>
    <m/>
    <m/>
    <m/>
    <m/>
    <m/>
    <m/>
    <m/>
    <m/>
    <m/>
    <m/>
    <m/>
    <m/>
    <m/>
    <m/>
    <m/>
    <m/>
    <m/>
    <n v="100"/>
    <n v="0"/>
    <n v="0"/>
    <n v="100"/>
    <n v="0"/>
    <n v="0"/>
    <n v="0"/>
    <n v="0"/>
    <n v="0"/>
    <n v="0"/>
    <n v="0"/>
    <n v="0"/>
    <n v="0"/>
    <n v="0"/>
    <m/>
    <n v="0"/>
    <m/>
    <n v="0"/>
    <m/>
    <n v="100"/>
    <n v="0"/>
    <n v="0"/>
    <m/>
    <m/>
    <m/>
    <m/>
    <m/>
    <m/>
    <m/>
    <m/>
    <m/>
    <m/>
    <m/>
    <m/>
    <m/>
    <m/>
    <m/>
    <m/>
    <m/>
    <x v="0"/>
    <n v="100"/>
    <n v="0"/>
    <n v="80"/>
    <n v="18"/>
    <n v="2"/>
    <n v="0"/>
    <m/>
    <n v="0"/>
    <n v="0"/>
    <n v="0"/>
    <n v="0"/>
    <n v="0"/>
    <n v="0"/>
    <m/>
    <n v="0"/>
    <m/>
    <n v="0"/>
    <m/>
    <n v="98"/>
    <n v="0"/>
    <n v="0"/>
    <n v="0"/>
    <m/>
    <m/>
    <x v="3"/>
  </r>
  <r>
    <x v="1"/>
    <s v="R_1n9NSJiHa62w2oI"/>
    <s v="VA"/>
    <n v="23005"/>
    <s v="South Atlantic"/>
    <x v="2"/>
    <s v="S Corp"/>
    <m/>
    <x v="0"/>
    <n v="2003"/>
    <n v="14"/>
    <x v="0"/>
    <s v="11+ years"/>
    <x v="0"/>
    <n v="90000000"/>
    <n v="90000000"/>
    <m/>
    <m/>
    <n v="90000000"/>
    <n v="58500000"/>
    <n v="0"/>
    <n v="4500000"/>
    <n v="0"/>
    <n v="9000000"/>
    <n v="4500000"/>
    <n v="0"/>
    <n v="0"/>
    <n v="0"/>
    <n v="0"/>
    <n v="0"/>
    <n v="13500000"/>
    <n v="0"/>
    <n v="0"/>
    <n v="0"/>
    <m/>
    <n v="0"/>
    <m/>
    <n v="100"/>
    <n v="65"/>
    <n v="0"/>
    <n v="5"/>
    <n v="0"/>
    <n v="10"/>
    <n v="5"/>
    <n v="0"/>
    <n v="0"/>
    <n v="0"/>
    <n v="0"/>
    <n v="0"/>
    <n v="15"/>
    <n v="0"/>
    <m/>
    <n v="0"/>
    <m/>
    <n v="0"/>
    <m/>
    <n v="5"/>
    <n v="15"/>
    <n v="90000000"/>
    <n v="0"/>
    <n v="31499999.999999996"/>
    <n v="0"/>
    <n v="13500000"/>
    <n v="0"/>
    <n v="0"/>
    <n v="9000000"/>
    <n v="0"/>
    <n v="0"/>
    <n v="18000000"/>
    <n v="4500000"/>
    <n v="13500000"/>
    <n v="0"/>
    <n v="0"/>
    <m/>
    <n v="0"/>
    <m/>
    <x v="0"/>
    <n v="100"/>
    <n v="0"/>
    <n v="35"/>
    <n v="0"/>
    <n v="15"/>
    <n v="0"/>
    <m/>
    <n v="10"/>
    <n v="0"/>
    <n v="0"/>
    <n v="20"/>
    <n v="5"/>
    <n v="15"/>
    <m/>
    <n v="0"/>
    <m/>
    <n v="0"/>
    <m/>
    <n v="35"/>
    <n v="0"/>
    <n v="40"/>
    <n v="0"/>
    <m/>
    <m/>
    <x v="3"/>
  </r>
  <r>
    <x v="1"/>
    <s v="R_1q3qVzMqo4T0JUf"/>
    <s v="VA"/>
    <n v="23059"/>
    <s v="South Atlantic"/>
    <x v="2"/>
    <s v="LLC"/>
    <m/>
    <x v="0"/>
    <n v="2010"/>
    <n v="7"/>
    <x v="2"/>
    <s v="6 - 10 years"/>
    <x v="2"/>
    <n v="2000000"/>
    <n v="2000000"/>
    <n v="1200000"/>
    <n v="0.6"/>
    <n v="2000000"/>
    <n v="1400000"/>
    <n v="0"/>
    <n v="200000"/>
    <n v="0"/>
    <n v="200000"/>
    <n v="100000"/>
    <n v="0"/>
    <n v="80000"/>
    <n v="20000"/>
    <n v="0"/>
    <n v="0"/>
    <n v="0"/>
    <n v="0"/>
    <n v="0"/>
    <n v="0"/>
    <n v="0"/>
    <n v="0"/>
    <m/>
    <n v="100"/>
    <n v="70"/>
    <n v="0"/>
    <n v="10"/>
    <n v="0"/>
    <n v="10"/>
    <n v="5"/>
    <n v="0"/>
    <n v="4"/>
    <n v="1"/>
    <n v="0"/>
    <n v="0"/>
    <n v="0"/>
    <n v="0"/>
    <m/>
    <n v="0"/>
    <m/>
    <n v="0"/>
    <m/>
    <n v="10"/>
    <n v="5"/>
    <n v="2000000"/>
    <n v="2000000"/>
    <n v="0"/>
    <n v="0"/>
    <n v="0"/>
    <n v="0"/>
    <n v="0"/>
    <n v="0"/>
    <n v="0"/>
    <n v="0"/>
    <n v="0"/>
    <n v="0"/>
    <n v="0"/>
    <n v="0"/>
    <n v="0"/>
    <m/>
    <n v="0"/>
    <m/>
    <x v="0"/>
    <n v="100"/>
    <n v="100"/>
    <n v="0"/>
    <n v="0"/>
    <n v="0"/>
    <n v="0"/>
    <m/>
    <n v="0"/>
    <n v="0"/>
    <n v="0"/>
    <n v="0"/>
    <n v="0"/>
    <n v="0"/>
    <m/>
    <n v="0"/>
    <m/>
    <n v="0"/>
    <m/>
    <n v="0"/>
    <n v="0"/>
    <n v="0"/>
    <n v="0"/>
    <m/>
    <m/>
    <x v="3"/>
  </r>
  <r>
    <x v="1"/>
    <s v="R_1jv5Ic7KzAWaMNh"/>
    <s v="SC"/>
    <n v="29403"/>
    <s v="South Atlantic"/>
    <x v="2"/>
    <s v="Nonprofit"/>
    <m/>
    <x v="2"/>
    <n v="2011"/>
    <n v="6"/>
    <x v="2"/>
    <s v="6 - 10 years"/>
    <x v="0"/>
    <n v="2013025"/>
    <n v="1363729"/>
    <n v="937399"/>
    <n v="0.46566684467406017"/>
    <n v="1363729"/>
    <n v="1090983.2"/>
    <n v="40911.869999999995"/>
    <n v="0"/>
    <n v="0"/>
    <n v="40911.869999999995"/>
    <n v="27274.58"/>
    <n v="136372.9"/>
    <n v="0"/>
    <n v="0"/>
    <n v="27274.58"/>
    <n v="0"/>
    <n v="0"/>
    <n v="0"/>
    <n v="0"/>
    <n v="0"/>
    <n v="0"/>
    <n v="0"/>
    <m/>
    <n v="100"/>
    <n v="80"/>
    <n v="3"/>
    <n v="0"/>
    <n v="0"/>
    <n v="3"/>
    <n v="2"/>
    <n v="10"/>
    <n v="0"/>
    <n v="0"/>
    <n v="2"/>
    <n v="0"/>
    <n v="0"/>
    <n v="0"/>
    <m/>
    <n v="0"/>
    <m/>
    <n v="0"/>
    <m/>
    <n v="0"/>
    <n v="12"/>
    <n v="1363729"/>
    <n v="0"/>
    <n v="545491.6"/>
    <n v="122735.61"/>
    <n v="613678.05000000005"/>
    <n v="40911.869999999995"/>
    <n v="0"/>
    <n v="13637.29"/>
    <n v="0"/>
    <n v="0"/>
    <n v="27274.58"/>
    <n v="0"/>
    <n v="0"/>
    <n v="0"/>
    <n v="0"/>
    <m/>
    <n v="0"/>
    <m/>
    <x v="0"/>
    <n v="100"/>
    <n v="0"/>
    <n v="40"/>
    <n v="9"/>
    <n v="45"/>
    <n v="3"/>
    <m/>
    <n v="1"/>
    <n v="0"/>
    <n v="0"/>
    <n v="2"/>
    <n v="0"/>
    <n v="0"/>
    <m/>
    <n v="0"/>
    <m/>
    <n v="0"/>
    <m/>
    <n v="49"/>
    <n v="3"/>
    <n v="2"/>
    <n v="0"/>
    <m/>
    <m/>
    <x v="0"/>
  </r>
  <r>
    <x v="1"/>
    <s v="R_27IIEdWUqDryQjc"/>
    <s v="VA"/>
    <n v="22718"/>
    <s v="South Atlantic"/>
    <x v="2"/>
    <s v="B Corp"/>
    <m/>
    <x v="0"/>
    <n v="2014"/>
    <n v="3"/>
    <x v="1"/>
    <s v="3 - 5 years"/>
    <x v="2"/>
    <n v="941000"/>
    <n v="938000"/>
    <n v="913792"/>
    <n v="0.97108607863974494"/>
    <n v="938000"/>
    <n v="440860"/>
    <n v="28140"/>
    <n v="318920"/>
    <n v="0"/>
    <n v="112560"/>
    <n v="0"/>
    <n v="0"/>
    <n v="0"/>
    <n v="0"/>
    <n v="37520"/>
    <n v="0"/>
    <n v="0"/>
    <n v="0"/>
    <n v="0"/>
    <n v="0"/>
    <n v="0"/>
    <n v="0"/>
    <m/>
    <n v="100"/>
    <n v="47"/>
    <n v="3"/>
    <n v="34"/>
    <n v="0"/>
    <n v="12"/>
    <n v="0"/>
    <n v="0"/>
    <n v="0"/>
    <n v="0"/>
    <n v="4"/>
    <n v="0"/>
    <n v="0"/>
    <n v="0"/>
    <m/>
    <n v="0"/>
    <m/>
    <n v="0"/>
    <m/>
    <n v="34"/>
    <n v="4"/>
    <n v="938000"/>
    <n v="938000"/>
    <n v="0"/>
    <n v="0"/>
    <n v="0"/>
    <n v="0"/>
    <n v="0"/>
    <n v="0"/>
    <n v="0"/>
    <n v="0"/>
    <n v="0"/>
    <n v="0"/>
    <n v="0"/>
    <n v="0"/>
    <n v="0"/>
    <m/>
    <n v="0"/>
    <m/>
    <x v="0"/>
    <n v="100"/>
    <n v="100"/>
    <n v="0"/>
    <n v="0"/>
    <n v="0"/>
    <n v="0"/>
    <m/>
    <n v="0"/>
    <n v="0"/>
    <n v="0"/>
    <n v="0"/>
    <n v="0"/>
    <n v="0"/>
    <m/>
    <n v="0"/>
    <m/>
    <n v="0"/>
    <m/>
    <n v="0"/>
    <n v="0"/>
    <n v="0"/>
    <n v="0"/>
    <m/>
    <m/>
    <x v="3"/>
  </r>
  <r>
    <x v="1"/>
    <s v="R_9yqZjRLpr2OZqbX"/>
    <s v="VA"/>
    <n v="22905"/>
    <s v="South Atlantic"/>
    <x v="2"/>
    <s v="Nonprofit"/>
    <m/>
    <x v="2"/>
    <n v="2009"/>
    <n v="8"/>
    <x v="2"/>
    <s v="6 - 10 years"/>
    <x v="0"/>
    <n v="1300000"/>
    <n v="800000"/>
    <m/>
    <m/>
    <n v="800000"/>
    <n v="600000"/>
    <n v="0"/>
    <n v="40000"/>
    <n v="0"/>
    <n v="40000"/>
    <n v="40000"/>
    <n v="40000"/>
    <n v="0"/>
    <n v="0"/>
    <n v="40000"/>
    <n v="0"/>
    <n v="0"/>
    <n v="0"/>
    <n v="0"/>
    <n v="0"/>
    <n v="0"/>
    <n v="0"/>
    <m/>
    <n v="100"/>
    <n v="75"/>
    <n v="0"/>
    <n v="5"/>
    <n v="0"/>
    <n v="5"/>
    <n v="5"/>
    <n v="5"/>
    <n v="0"/>
    <n v="0"/>
    <n v="5"/>
    <n v="0"/>
    <n v="0"/>
    <n v="0"/>
    <m/>
    <n v="0"/>
    <m/>
    <n v="0"/>
    <m/>
    <n v="5"/>
    <n v="10"/>
    <n v="800000"/>
    <n v="80000"/>
    <n v="120000"/>
    <n v="160000"/>
    <n v="120000"/>
    <n v="120000"/>
    <n v="0"/>
    <n v="0"/>
    <n v="0"/>
    <n v="0"/>
    <n v="80000"/>
    <n v="80000"/>
    <n v="40000"/>
    <n v="0"/>
    <n v="0"/>
    <m/>
    <n v="0"/>
    <m/>
    <x v="0"/>
    <n v="100"/>
    <n v="10"/>
    <n v="15"/>
    <n v="20"/>
    <n v="15"/>
    <n v="15"/>
    <m/>
    <n v="0"/>
    <n v="0"/>
    <n v="0"/>
    <n v="10"/>
    <n v="10"/>
    <n v="5"/>
    <m/>
    <n v="0"/>
    <m/>
    <n v="0"/>
    <m/>
    <n v="35"/>
    <n v="15"/>
    <n v="25"/>
    <n v="0"/>
    <m/>
    <m/>
    <x v="0"/>
  </r>
  <r>
    <x v="1"/>
    <s v="R_dd9fDAFANOrP2G5"/>
    <s v="VA"/>
    <n v="24091"/>
    <s v="South Atlantic"/>
    <x v="2"/>
    <s v="LLC"/>
    <m/>
    <x v="0"/>
    <n v="2000"/>
    <n v="17"/>
    <x v="3"/>
    <s v="11+ years"/>
    <x v="1"/>
    <n v="640400"/>
    <n v="640275"/>
    <n v="621254"/>
    <n v="0.97010306058713303"/>
    <n v="640275"/>
    <n v="384165"/>
    <n v="32013.75"/>
    <n v="128055"/>
    <n v="0"/>
    <n v="32013.75"/>
    <n v="32013.75"/>
    <n v="0"/>
    <n v="0"/>
    <n v="0"/>
    <n v="32013.75"/>
    <n v="0"/>
    <n v="0"/>
    <n v="0"/>
    <n v="0"/>
    <n v="0"/>
    <n v="0"/>
    <n v="0"/>
    <m/>
    <n v="100"/>
    <n v="60"/>
    <n v="5"/>
    <n v="20"/>
    <n v="0"/>
    <n v="5"/>
    <n v="5"/>
    <n v="0"/>
    <n v="0"/>
    <n v="0"/>
    <n v="5"/>
    <n v="0"/>
    <n v="0"/>
    <n v="0"/>
    <m/>
    <n v="0"/>
    <m/>
    <n v="0"/>
    <m/>
    <n v="20"/>
    <n v="5"/>
    <n v="640275"/>
    <n v="416178.75"/>
    <n v="0"/>
    <n v="64027.5"/>
    <n v="128055"/>
    <n v="0"/>
    <n v="0"/>
    <n v="0"/>
    <n v="0"/>
    <n v="0"/>
    <n v="32013.75"/>
    <n v="0"/>
    <n v="0"/>
    <n v="0"/>
    <n v="0"/>
    <m/>
    <n v="0"/>
    <m/>
    <x v="0"/>
    <n v="100"/>
    <n v="65"/>
    <n v="0"/>
    <n v="10"/>
    <n v="20"/>
    <n v="0"/>
    <m/>
    <n v="0"/>
    <n v="0"/>
    <n v="0"/>
    <n v="5"/>
    <n v="0"/>
    <n v="0"/>
    <m/>
    <n v="0"/>
    <m/>
    <n v="0"/>
    <m/>
    <n v="10"/>
    <n v="0"/>
    <n v="5"/>
    <n v="0"/>
    <m/>
    <m/>
    <x v="1"/>
  </r>
  <r>
    <x v="1"/>
    <s v="R_26bBfZbHYNqE4DX"/>
    <s v="NC"/>
    <n v="28403"/>
    <s v="South Atlantic"/>
    <x v="2"/>
    <s v="Nonprofit"/>
    <m/>
    <x v="2"/>
    <n v="2009"/>
    <n v="8"/>
    <x v="2"/>
    <s v="6 - 10 years"/>
    <x v="0"/>
    <n v="365284"/>
    <n v="244082"/>
    <n v="360252"/>
    <n v="0.98622441716582165"/>
    <n v="244082"/>
    <n v="146449.19999999998"/>
    <n v="0"/>
    <n v="73224.599999999991"/>
    <n v="0"/>
    <n v="12204.1"/>
    <n v="12204.1"/>
    <n v="0"/>
    <n v="0"/>
    <n v="0"/>
    <n v="0"/>
    <n v="0"/>
    <n v="0"/>
    <n v="0"/>
    <n v="0"/>
    <n v="0"/>
    <n v="0"/>
    <n v="0"/>
    <m/>
    <n v="100"/>
    <n v="60"/>
    <n v="0"/>
    <n v="30"/>
    <n v="0"/>
    <n v="5"/>
    <n v="5"/>
    <n v="0"/>
    <n v="0"/>
    <n v="0"/>
    <n v="0"/>
    <n v="0"/>
    <n v="0"/>
    <n v="0"/>
    <m/>
    <n v="0"/>
    <m/>
    <n v="0"/>
    <m/>
    <n v="30"/>
    <n v="0"/>
    <n v="244082"/>
    <n v="7322.46"/>
    <n v="12204.1"/>
    <n v="12204.1"/>
    <n v="161094.12"/>
    <n v="0"/>
    <n v="0"/>
    <n v="12204.1"/>
    <n v="0"/>
    <n v="0"/>
    <n v="36612.299999999996"/>
    <n v="0"/>
    <n v="2440.8200000000002"/>
    <n v="0"/>
    <n v="0"/>
    <m/>
    <n v="0"/>
    <m/>
    <x v="0"/>
    <n v="100"/>
    <n v="3"/>
    <n v="5"/>
    <n v="5"/>
    <n v="66"/>
    <n v="0"/>
    <m/>
    <n v="5"/>
    <n v="0"/>
    <n v="0"/>
    <n v="15"/>
    <n v="0"/>
    <n v="1"/>
    <m/>
    <n v="0"/>
    <m/>
    <n v="0"/>
    <m/>
    <n v="10"/>
    <n v="0"/>
    <n v="16"/>
    <n v="0"/>
    <m/>
    <m/>
    <x v="0"/>
  </r>
  <r>
    <x v="1"/>
    <s v="R_2dGTg2WVh3SFTI9"/>
    <s v="NC"/>
    <n v="28714"/>
    <s v="South Atlantic"/>
    <x v="2"/>
    <s v="Nonprofit"/>
    <m/>
    <x v="2"/>
    <n v="2012"/>
    <n v="5"/>
    <x v="1"/>
    <s v="3 - 5 years"/>
    <x v="1"/>
    <n v="300000"/>
    <n v="178000"/>
    <m/>
    <m/>
    <n v="178000"/>
    <n v="178000"/>
    <n v="0"/>
    <n v="0"/>
    <n v="0"/>
    <n v="0"/>
    <n v="0"/>
    <n v="0"/>
    <n v="0"/>
    <n v="0"/>
    <n v="0"/>
    <n v="0"/>
    <n v="0"/>
    <n v="0"/>
    <s v="fruit/vegitables (fresh produce)"/>
    <n v="0"/>
    <m/>
    <n v="0"/>
    <m/>
    <n v="100"/>
    <n v="100"/>
    <n v="0"/>
    <n v="0"/>
    <n v="0"/>
    <n v="0"/>
    <n v="0"/>
    <n v="0"/>
    <n v="0"/>
    <n v="0"/>
    <n v="0"/>
    <n v="0"/>
    <n v="0"/>
    <n v="0"/>
    <m/>
    <n v="0"/>
    <m/>
    <n v="0"/>
    <m/>
    <n v="0"/>
    <n v="0"/>
    <n v="178000"/>
    <n v="0"/>
    <n v="0"/>
    <n v="71200"/>
    <n v="17800"/>
    <n v="89000"/>
    <n v="0"/>
    <n v="0"/>
    <n v="0"/>
    <n v="0"/>
    <n v="0"/>
    <n v="0"/>
    <n v="0"/>
    <n v="0"/>
    <n v="0"/>
    <m/>
    <n v="0"/>
    <m/>
    <x v="0"/>
    <n v="100"/>
    <n v="0"/>
    <n v="0"/>
    <n v="40"/>
    <n v="10"/>
    <n v="50"/>
    <m/>
    <n v="0"/>
    <n v="0"/>
    <n v="0"/>
    <n v="0"/>
    <n v="0"/>
    <n v="0"/>
    <m/>
    <n v="0"/>
    <m/>
    <n v="0"/>
    <m/>
    <n v="40"/>
    <n v="50"/>
    <n v="0"/>
    <n v="0"/>
    <m/>
    <m/>
    <x v="1"/>
  </r>
  <r>
    <x v="1"/>
    <s v="R_2YlhvpfmmHmxsEP"/>
    <s v="NC"/>
    <n v="27589"/>
    <s v="South Atlantic"/>
    <x v="2"/>
    <s v="Nonprofit"/>
    <m/>
    <x v="2"/>
    <n v="2012"/>
    <n v="5"/>
    <x v="1"/>
    <s v="3 - 5 years"/>
    <x v="1"/>
    <n v="95000"/>
    <n v="93000"/>
    <n v="197000"/>
    <n v="2.0736842105263156"/>
    <n v="93000"/>
    <n v="0"/>
    <n v="52080.000000000007"/>
    <n v="11160"/>
    <n v="0"/>
    <n v="0"/>
    <n v="0"/>
    <n v="0"/>
    <n v="0"/>
    <n v="9300"/>
    <n v="15810.000000000002"/>
    <n v="4650"/>
    <n v="0"/>
    <n v="0"/>
    <n v="0"/>
    <n v="0"/>
    <n v="0"/>
    <n v="0"/>
    <m/>
    <n v="100"/>
    <n v="0"/>
    <n v="56"/>
    <n v="12"/>
    <n v="0"/>
    <n v="0"/>
    <n v="0"/>
    <n v="0"/>
    <n v="0"/>
    <n v="10"/>
    <n v="17"/>
    <n v="5"/>
    <n v="0"/>
    <n v="0"/>
    <m/>
    <n v="0"/>
    <m/>
    <n v="0"/>
    <m/>
    <n v="12"/>
    <n v="32"/>
    <n v="93000"/>
    <n v="40920"/>
    <n v="0"/>
    <n v="0"/>
    <n v="0"/>
    <n v="0"/>
    <n v="0"/>
    <n v="0"/>
    <n v="0"/>
    <n v="52080.000000000007"/>
    <n v="0"/>
    <n v="0"/>
    <n v="0"/>
    <n v="0"/>
    <n v="0"/>
    <m/>
    <n v="0"/>
    <m/>
    <x v="0"/>
    <n v="100"/>
    <n v="44"/>
    <n v="0"/>
    <n v="0"/>
    <n v="0"/>
    <n v="0"/>
    <m/>
    <n v="0"/>
    <n v="0"/>
    <n v="56"/>
    <n v="0"/>
    <n v="0"/>
    <n v="0"/>
    <m/>
    <n v="0"/>
    <m/>
    <n v="0"/>
    <m/>
    <n v="0"/>
    <n v="0"/>
    <n v="56"/>
    <n v="0"/>
    <m/>
    <m/>
    <x v="2"/>
  </r>
  <r>
    <x v="1"/>
    <s v="R_30dFHJrtFYmq3LK"/>
    <s v="GA"/>
    <n v="30002"/>
    <s v="South Atlantic"/>
    <x v="2"/>
    <s v="Nonprofit"/>
    <m/>
    <x v="2"/>
    <n v="2012"/>
    <n v="5"/>
    <x v="1"/>
    <s v="3 - 5 years"/>
    <x v="1"/>
    <n v="425902"/>
    <n v="151093"/>
    <n v="466967"/>
    <n v="1.0964188944874642"/>
    <n v="151092.99999999997"/>
    <n v="135983.70000000001"/>
    <n v="0"/>
    <n v="0"/>
    <n v="0"/>
    <n v="0"/>
    <n v="7554.6500000000005"/>
    <n v="1510.93"/>
    <n v="1510.93"/>
    <n v="1510.93"/>
    <n v="3021.86"/>
    <n v="0"/>
    <n v="0"/>
    <n v="0"/>
    <n v="0"/>
    <n v="0"/>
    <n v="0"/>
    <n v="0"/>
    <m/>
    <n v="100"/>
    <n v="90"/>
    <n v="0"/>
    <n v="0"/>
    <n v="0"/>
    <n v="0"/>
    <n v="5"/>
    <n v="1"/>
    <n v="1"/>
    <n v="1"/>
    <n v="2"/>
    <n v="0"/>
    <n v="0"/>
    <n v="0"/>
    <m/>
    <n v="0"/>
    <m/>
    <n v="0"/>
    <m/>
    <n v="0"/>
    <n v="5"/>
    <n v="151093"/>
    <n v="107658"/>
    <n v="0"/>
    <n v="0"/>
    <n v="0"/>
    <n v="29258"/>
    <m/>
    <n v="0"/>
    <n v="0"/>
    <n v="0"/>
    <n v="0"/>
    <n v="0"/>
    <n v="0"/>
    <m/>
    <n v="14177"/>
    <s v="(values don't add up)"/>
    <n v="0"/>
    <m/>
    <x v="0"/>
    <n v="100"/>
    <n v="71.252804564076428"/>
    <n v="0"/>
    <n v="0"/>
    <n v="0"/>
    <n v="19.364232624939607"/>
    <s v="ND"/>
    <n v="0"/>
    <n v="0"/>
    <n v="0"/>
    <n v="0"/>
    <n v="0"/>
    <n v="0"/>
    <s v="ND"/>
    <n v="0"/>
    <m/>
    <n v="9.3829628109839636"/>
    <m/>
    <n v="0"/>
    <n v="19.364232624939607"/>
    <n v="0"/>
    <n v="9.3829628109839636"/>
    <m/>
    <m/>
    <x v="2"/>
  </r>
  <r>
    <x v="1"/>
    <s v="R_4PDNq60rEKQLwTH"/>
    <s v="MD"/>
    <n v="21550"/>
    <s v="South Atlantic"/>
    <x v="2"/>
    <s v="Producer Cooperative"/>
    <m/>
    <x v="1"/>
    <n v="2011"/>
    <n v="6"/>
    <x v="2"/>
    <s v="6 - 10 years"/>
    <x v="1"/>
    <n v="73953.899999999994"/>
    <n v="59108.9"/>
    <n v="72572.87"/>
    <n v="0.98132579890986138"/>
    <n v="59108.9"/>
    <n v="59108.9"/>
    <n v="0"/>
    <n v="0"/>
    <n v="0"/>
    <n v="0"/>
    <n v="0"/>
    <n v="0"/>
    <n v="0"/>
    <n v="0"/>
    <n v="0"/>
    <n v="0"/>
    <n v="0"/>
    <n v="0"/>
    <m/>
    <n v="0"/>
    <m/>
    <n v="0"/>
    <m/>
    <n v="100"/>
    <n v="100"/>
    <n v="0"/>
    <n v="0"/>
    <n v="0"/>
    <n v="0"/>
    <n v="0"/>
    <n v="0"/>
    <n v="0"/>
    <n v="0"/>
    <n v="0"/>
    <n v="0"/>
    <n v="0"/>
    <n v="0"/>
    <m/>
    <n v="0"/>
    <m/>
    <n v="0"/>
    <m/>
    <n v="0"/>
    <n v="0"/>
    <n v="59108.899999999994"/>
    <n v="9206.15"/>
    <n v="0"/>
    <n v="22499.05"/>
    <n v="21138"/>
    <n v="212.25"/>
    <m/>
    <n v="0"/>
    <n v="0"/>
    <n v="674"/>
    <n v="0"/>
    <n v="630"/>
    <n v="0"/>
    <m/>
    <n v="1020.6"/>
    <s v="farm stands"/>
    <n v="3728.85"/>
    <s v="resorts/camps"/>
    <x v="0"/>
    <n v="100"/>
    <n v="15.574896504587294"/>
    <n v="0"/>
    <n v="38.063726443902695"/>
    <n v="35.761112116787821"/>
    <n v="0.35908298073555761"/>
    <s v="ND"/>
    <n v="0"/>
    <n v="0"/>
    <n v="1.1402682167998388"/>
    <n v="0"/>
    <n v="1.0658293421126093"/>
    <n v="0"/>
    <s v="ND"/>
    <n v="1.7266435342224267"/>
    <m/>
    <n v="6.3084408608517499"/>
    <m/>
    <n v="38.063726443902695"/>
    <n v="0.35908298073555761"/>
    <n v="2.2060975589124481"/>
    <n v="8.0350843950741773"/>
    <m/>
    <m/>
    <x v="2"/>
  </r>
  <r>
    <x v="1"/>
    <s v="R_2Tv3HUprcc6YSsP"/>
    <s v="NC"/>
    <n v="27603"/>
    <s v="South Atlantic"/>
    <x v="2"/>
    <s v="Publicly-owned"/>
    <m/>
    <x v="1"/>
    <n v="1956"/>
    <n v="61"/>
    <x v="4"/>
    <s v="11+ years"/>
    <x v="1"/>
    <n v="1600000"/>
    <m/>
    <n v="1200000"/>
    <n v="0.75"/>
    <m/>
    <m/>
    <m/>
    <m/>
    <m/>
    <m/>
    <m/>
    <m/>
    <m/>
    <m/>
    <m/>
    <m/>
    <m/>
    <m/>
    <m/>
    <m/>
    <m/>
    <m/>
    <m/>
    <n v="100"/>
    <n v="85"/>
    <n v="0"/>
    <n v="2"/>
    <n v="1"/>
    <n v="1"/>
    <n v="2"/>
    <n v="0"/>
    <n v="5"/>
    <n v="1"/>
    <n v="3"/>
    <n v="0"/>
    <n v="0"/>
    <n v="0"/>
    <m/>
    <n v="0"/>
    <m/>
    <n v="0"/>
    <m/>
    <n v="3"/>
    <n v="9"/>
    <n v="0"/>
    <m/>
    <m/>
    <m/>
    <m/>
    <m/>
    <m/>
    <m/>
    <m/>
    <m/>
    <m/>
    <m/>
    <m/>
    <m/>
    <m/>
    <m/>
    <m/>
    <m/>
    <x v="0"/>
    <n v="100"/>
    <n v="65"/>
    <n v="5"/>
    <n v="10"/>
    <n v="10"/>
    <n v="1"/>
    <m/>
    <n v="1"/>
    <n v="0"/>
    <n v="5"/>
    <n v="2"/>
    <n v="1"/>
    <n v="0"/>
    <m/>
    <n v="0"/>
    <m/>
    <n v="0"/>
    <m/>
    <n v="15"/>
    <n v="1"/>
    <n v="8"/>
    <n v="0"/>
    <m/>
    <m/>
    <x v="3"/>
  </r>
  <r>
    <x v="1"/>
    <s v="R_2c7tXRJiTzOkRzK"/>
    <s v="IA"/>
    <n v="52175"/>
    <s v="West North Central"/>
    <x v="0"/>
    <s v="Nonprofit"/>
    <m/>
    <x v="2"/>
    <n v="2013"/>
    <n v="4"/>
    <x v="1"/>
    <s v="3 - 5 years"/>
    <x v="1"/>
    <n v="826000"/>
    <n v="735500"/>
    <n v="833400"/>
    <n v="1.008958837772397"/>
    <n v="735500"/>
    <n v="53000"/>
    <n v="1370"/>
    <n v="207600"/>
    <n v="0"/>
    <n v="131600"/>
    <n v="291700"/>
    <n v="300"/>
    <n v="1200"/>
    <n v="0"/>
    <n v="0"/>
    <n v="0"/>
    <n v="0"/>
    <n v="0"/>
    <s v="Food Box/Retail - Mixed Product Makeup"/>
    <n v="47900"/>
    <s v="Fundraiser - Mixed"/>
    <n v="830"/>
    <m/>
    <n v="100"/>
    <n v="7.2059823249490149"/>
    <n v="0.18626784500339905"/>
    <n v="28.225696804894628"/>
    <n v="0"/>
    <n v="17.892590074779061"/>
    <n v="39.660095173351465"/>
    <n v="4.0788579197824609E-2"/>
    <n v="0.16315431679129844"/>
    <n v="0"/>
    <n v="0"/>
    <n v="0"/>
    <n v="0"/>
    <n v="0"/>
    <m/>
    <n v="6.5125764785859968"/>
    <m/>
    <n v="0.11284840244731476"/>
    <m/>
    <n v="28.225696804894628"/>
    <n v="6.8293677770224352"/>
    <n v="735500"/>
    <n v="66195"/>
    <n v="0"/>
    <n v="51485.000000000007"/>
    <n v="110325"/>
    <n v="220650"/>
    <n v="0"/>
    <n v="0"/>
    <n v="1838.75"/>
    <n v="60678.75"/>
    <n v="220650"/>
    <n v="0"/>
    <n v="3677.5"/>
    <n v="0"/>
    <n v="0"/>
    <m/>
    <n v="0"/>
    <m/>
    <x v="0"/>
    <n v="100"/>
    <n v="9"/>
    <n v="0"/>
    <n v="7"/>
    <n v="15"/>
    <n v="30"/>
    <m/>
    <n v="0"/>
    <n v="0.25"/>
    <n v="8.25"/>
    <n v="30"/>
    <n v="0"/>
    <n v="0.5"/>
    <m/>
    <n v="0"/>
    <m/>
    <n v="0"/>
    <m/>
    <n v="7"/>
    <n v="30"/>
    <n v="39"/>
    <n v="0"/>
    <m/>
    <m/>
    <x v="2"/>
  </r>
  <r>
    <x v="1"/>
    <s v="R_3MbrV8AWIeWRlMz"/>
    <s v="MO"/>
    <n v="63110"/>
    <s v="West North Central"/>
    <x v="0"/>
    <s v="S Corp"/>
    <m/>
    <x v="0"/>
    <n v="2008"/>
    <n v="9"/>
    <x v="2"/>
    <s v="6 - 10 years"/>
    <x v="2"/>
    <n v="735000"/>
    <n v="735000"/>
    <n v="735000"/>
    <n v="1"/>
    <m/>
    <m/>
    <m/>
    <m/>
    <m/>
    <m/>
    <m/>
    <m/>
    <m/>
    <m/>
    <m/>
    <m/>
    <m/>
    <m/>
    <m/>
    <m/>
    <m/>
    <m/>
    <m/>
    <m/>
    <m/>
    <m/>
    <m/>
    <m/>
    <m/>
    <m/>
    <m/>
    <m/>
    <m/>
    <m/>
    <m/>
    <m/>
    <m/>
    <m/>
    <m/>
    <m/>
    <m/>
    <m/>
    <m/>
    <m/>
    <n v="735000"/>
    <n v="735000"/>
    <n v="0"/>
    <n v="0"/>
    <n v="0"/>
    <n v="0"/>
    <n v="0"/>
    <n v="0"/>
    <n v="0"/>
    <n v="0"/>
    <n v="0"/>
    <n v="0"/>
    <n v="0"/>
    <n v="0"/>
    <n v="0"/>
    <m/>
    <n v="0"/>
    <m/>
    <x v="0"/>
    <n v="100"/>
    <n v="100"/>
    <n v="0"/>
    <n v="0"/>
    <n v="0"/>
    <n v="0"/>
    <m/>
    <n v="0"/>
    <n v="0"/>
    <n v="0"/>
    <n v="0"/>
    <n v="0"/>
    <n v="0"/>
    <m/>
    <n v="0"/>
    <m/>
    <n v="0"/>
    <m/>
    <n v="0"/>
    <n v="0"/>
    <n v="0"/>
    <n v="0"/>
    <m/>
    <m/>
    <x v="2"/>
  </r>
  <r>
    <x v="1"/>
    <s v="R_1gbEdQyYPJLAOzW"/>
    <s v="MO"/>
    <n v="63118"/>
    <s v="West North Central"/>
    <x v="0"/>
    <s v="LLC"/>
    <m/>
    <x v="0"/>
    <n v="2008"/>
    <n v="9"/>
    <x v="2"/>
    <s v="6 - 10 years"/>
    <x v="0"/>
    <n v="489000"/>
    <n v="489000"/>
    <n v="400000"/>
    <n v="0.81799591002044991"/>
    <n v="489000"/>
    <n v="195600"/>
    <n v="24450"/>
    <n v="146700"/>
    <n v="0"/>
    <n v="48900"/>
    <n v="48900"/>
    <n v="24450"/>
    <n v="0"/>
    <n v="0"/>
    <n v="0"/>
    <n v="0"/>
    <n v="0"/>
    <n v="0"/>
    <n v="0"/>
    <n v="0"/>
    <n v="0"/>
    <n v="0"/>
    <m/>
    <n v="100"/>
    <n v="40"/>
    <n v="5"/>
    <n v="30"/>
    <n v="0"/>
    <n v="10"/>
    <n v="10"/>
    <n v="5"/>
    <n v="0"/>
    <n v="0"/>
    <n v="0"/>
    <n v="0"/>
    <n v="0"/>
    <n v="0"/>
    <m/>
    <n v="0"/>
    <m/>
    <n v="0"/>
    <m/>
    <n v="30"/>
    <n v="5"/>
    <n v="489000"/>
    <n v="0"/>
    <n v="0"/>
    <n v="0"/>
    <n v="440100"/>
    <n v="0"/>
    <n v="0"/>
    <n v="0"/>
    <n v="24450"/>
    <n v="0"/>
    <n v="24450"/>
    <n v="0"/>
    <n v="0"/>
    <n v="0"/>
    <n v="0"/>
    <m/>
    <n v="0"/>
    <m/>
    <x v="0"/>
    <n v="100"/>
    <n v="0"/>
    <n v="0"/>
    <n v="0"/>
    <n v="90"/>
    <n v="0"/>
    <m/>
    <n v="0"/>
    <n v="5"/>
    <n v="0"/>
    <n v="5"/>
    <n v="0"/>
    <n v="0"/>
    <m/>
    <n v="0"/>
    <m/>
    <n v="0"/>
    <m/>
    <n v="0"/>
    <n v="0"/>
    <n v="10"/>
    <n v="0"/>
    <m/>
    <m/>
    <x v="3"/>
  </r>
  <r>
    <x v="1"/>
    <s v="R_3FRwncfH4WcaFXF"/>
    <s v="MN"/>
    <n v="56001"/>
    <s v="West North Central"/>
    <x v="0"/>
    <s v="Nonprofit"/>
    <m/>
    <x v="2"/>
    <n v="2014"/>
    <n v="3"/>
    <x v="1"/>
    <s v="3 - 5 years"/>
    <x v="1"/>
    <n v="229425"/>
    <n v="229425"/>
    <m/>
    <m/>
    <n v="229425"/>
    <n v="217953.75"/>
    <n v="0"/>
    <n v="0"/>
    <n v="0"/>
    <n v="0"/>
    <n v="9177"/>
    <n v="2294.25"/>
    <n v="0"/>
    <n v="0"/>
    <n v="0"/>
    <n v="0"/>
    <n v="0"/>
    <n v="0"/>
    <n v="0"/>
    <n v="0"/>
    <n v="0"/>
    <n v="0"/>
    <m/>
    <n v="100"/>
    <n v="95"/>
    <n v="0"/>
    <n v="0"/>
    <n v="0"/>
    <n v="0"/>
    <n v="4"/>
    <n v="1"/>
    <n v="0"/>
    <n v="0"/>
    <n v="0"/>
    <n v="0"/>
    <n v="0"/>
    <n v="0"/>
    <m/>
    <n v="0"/>
    <m/>
    <n v="0"/>
    <m/>
    <n v="0"/>
    <n v="1"/>
    <n v="229425"/>
    <n v="172068.75"/>
    <n v="0"/>
    <n v="0"/>
    <n v="11471.25"/>
    <n v="0"/>
    <n v="0"/>
    <n v="0"/>
    <n v="0"/>
    <n v="11471.25"/>
    <n v="22942.5"/>
    <n v="0"/>
    <n v="0"/>
    <n v="0"/>
    <n v="0"/>
    <m/>
    <n v="11471.25"/>
    <m/>
    <x v="0"/>
    <n v="100"/>
    <n v="75"/>
    <n v="0"/>
    <n v="0"/>
    <n v="5"/>
    <n v="0"/>
    <m/>
    <n v="0"/>
    <n v="0"/>
    <n v="5"/>
    <n v="10"/>
    <n v="0"/>
    <n v="0"/>
    <m/>
    <n v="0"/>
    <m/>
    <n v="5"/>
    <s v="resolving missing percent"/>
    <n v="0"/>
    <n v="0"/>
    <n v="15"/>
    <n v="5"/>
    <m/>
    <m/>
    <x v="2"/>
  </r>
  <r>
    <x v="1"/>
    <s v="R_1DprcL5Ryn8ed84"/>
    <s v="MN"/>
    <n v="55104"/>
    <s v="West North Central"/>
    <x v="0"/>
    <s v="Nonprofit"/>
    <m/>
    <x v="2"/>
    <n v="2012"/>
    <n v="5"/>
    <x v="1"/>
    <s v="3 - 5 years"/>
    <x v="1"/>
    <n v="500000"/>
    <n v="200000"/>
    <n v="300000"/>
    <n v="0.6"/>
    <n v="200000"/>
    <n v="200000"/>
    <n v="0"/>
    <n v="0"/>
    <n v="0"/>
    <n v="0"/>
    <n v="0"/>
    <n v="0"/>
    <n v="0"/>
    <n v="0"/>
    <n v="0"/>
    <n v="0"/>
    <n v="0"/>
    <n v="0"/>
    <n v="0"/>
    <n v="0"/>
    <n v="0"/>
    <n v="0"/>
    <m/>
    <n v="100"/>
    <n v="100"/>
    <n v="0"/>
    <n v="0"/>
    <n v="0"/>
    <n v="0"/>
    <n v="0"/>
    <n v="0"/>
    <n v="0"/>
    <n v="0"/>
    <n v="0"/>
    <n v="0"/>
    <n v="0"/>
    <n v="0"/>
    <m/>
    <n v="0"/>
    <m/>
    <n v="0"/>
    <m/>
    <n v="0"/>
    <n v="0"/>
    <n v="200000"/>
    <n v="80000"/>
    <n v="0"/>
    <n v="60000"/>
    <n v="10000"/>
    <n v="26000"/>
    <n v="0"/>
    <n v="4000"/>
    <n v="6000"/>
    <n v="10000"/>
    <n v="4000"/>
    <n v="0"/>
    <n v="0"/>
    <n v="0"/>
    <n v="0"/>
    <m/>
    <n v="0"/>
    <m/>
    <x v="0"/>
    <n v="100"/>
    <n v="40"/>
    <n v="0"/>
    <n v="30"/>
    <n v="5"/>
    <n v="13"/>
    <m/>
    <n v="2"/>
    <n v="3"/>
    <n v="5"/>
    <n v="2"/>
    <n v="0"/>
    <n v="0"/>
    <m/>
    <n v="0"/>
    <m/>
    <n v="0"/>
    <m/>
    <n v="30"/>
    <n v="13"/>
    <n v="10"/>
    <n v="0"/>
    <m/>
    <m/>
    <x v="0"/>
  </r>
  <r>
    <x v="1"/>
    <s v="R_3hxBfQCB3JU2wep"/>
    <s v="MN"/>
    <n v="56345"/>
    <s v="West North Central"/>
    <x v="0"/>
    <s v="Nonprofit"/>
    <m/>
    <x v="2"/>
    <n v="2012"/>
    <n v="5"/>
    <x v="1"/>
    <s v="3 - 5 years"/>
    <x v="1"/>
    <n v="260000"/>
    <n v="160000"/>
    <n v="258523"/>
    <n v="0.99431923076923079"/>
    <n v="160000"/>
    <n v="128000"/>
    <n v="0"/>
    <n v="4800"/>
    <n v="0"/>
    <n v="0"/>
    <n v="24000"/>
    <n v="3200"/>
    <n v="0"/>
    <n v="0"/>
    <n v="0"/>
    <n v="0"/>
    <n v="0"/>
    <n v="0"/>
    <n v="0"/>
    <n v="0"/>
    <n v="0"/>
    <n v="0"/>
    <m/>
    <n v="100"/>
    <n v="80"/>
    <n v="0"/>
    <n v="3"/>
    <n v="0"/>
    <n v="0"/>
    <n v="15"/>
    <n v="2"/>
    <n v="0"/>
    <n v="0"/>
    <n v="0"/>
    <n v="0"/>
    <n v="0"/>
    <n v="0"/>
    <m/>
    <n v="0"/>
    <m/>
    <n v="0"/>
    <m/>
    <n v="3"/>
    <n v="2"/>
    <n v="160000"/>
    <n v="24000"/>
    <n v="0"/>
    <n v="8000"/>
    <n v="32000"/>
    <n v="0"/>
    <n v="0"/>
    <n v="0"/>
    <n v="0"/>
    <n v="24000"/>
    <n v="0"/>
    <n v="72000"/>
    <n v="0"/>
    <n v="0"/>
    <n v="0"/>
    <m/>
    <n v="0"/>
    <m/>
    <x v="0"/>
    <n v="100"/>
    <n v="15"/>
    <n v="0"/>
    <n v="5"/>
    <n v="20"/>
    <n v="0"/>
    <m/>
    <n v="0"/>
    <n v="0"/>
    <n v="15"/>
    <n v="0"/>
    <n v="45"/>
    <n v="0"/>
    <m/>
    <n v="0"/>
    <m/>
    <n v="0"/>
    <m/>
    <n v="5"/>
    <n v="0"/>
    <n v="60"/>
    <n v="0"/>
    <m/>
    <m/>
    <x v="0"/>
  </r>
  <r>
    <x v="1"/>
    <s v="R_vOZxxWjDA7uwTgl"/>
    <s v="IA"/>
    <n v="52801"/>
    <s v="West North Central"/>
    <x v="0"/>
    <s v="Nonprofit"/>
    <m/>
    <x v="2"/>
    <n v="2012"/>
    <n v="5"/>
    <x v="1"/>
    <s v="3 - 5 years"/>
    <x v="1"/>
    <n v="200000"/>
    <n v="100000"/>
    <n v="250000"/>
    <n v="1.25"/>
    <n v="100000"/>
    <n v="15000"/>
    <n v="5000"/>
    <n v="20000"/>
    <n v="5000"/>
    <n v="15000"/>
    <n v="10000"/>
    <n v="5000"/>
    <n v="10000"/>
    <n v="5000"/>
    <n v="5000"/>
    <n v="0"/>
    <n v="5000"/>
    <n v="0"/>
    <n v="0"/>
    <n v="0"/>
    <n v="0"/>
    <n v="0"/>
    <m/>
    <n v="100"/>
    <n v="15"/>
    <n v="5"/>
    <n v="20"/>
    <n v="5"/>
    <n v="15"/>
    <n v="10"/>
    <n v="5"/>
    <n v="10"/>
    <n v="5"/>
    <n v="5"/>
    <n v="0"/>
    <n v="5"/>
    <n v="0"/>
    <m/>
    <n v="0"/>
    <m/>
    <n v="0"/>
    <m/>
    <n v="25"/>
    <n v="30"/>
    <n v="100000"/>
    <n v="70000"/>
    <n v="0"/>
    <n v="0"/>
    <n v="20000"/>
    <n v="0"/>
    <n v="0"/>
    <n v="10000"/>
    <n v="0"/>
    <n v="0"/>
    <n v="0"/>
    <n v="0"/>
    <n v="0"/>
    <n v="0"/>
    <n v="0"/>
    <m/>
    <n v="0"/>
    <m/>
    <x v="0"/>
    <n v="100"/>
    <n v="70"/>
    <n v="0"/>
    <n v="0"/>
    <n v="20"/>
    <n v="0"/>
    <m/>
    <n v="10"/>
    <n v="0"/>
    <n v="0"/>
    <n v="0"/>
    <n v="0"/>
    <n v="0"/>
    <m/>
    <n v="0"/>
    <m/>
    <n v="0"/>
    <m/>
    <n v="0"/>
    <n v="0"/>
    <n v="0"/>
    <n v="0"/>
    <m/>
    <m/>
    <x v="0"/>
  </r>
  <r>
    <x v="1"/>
    <s v="R_7QHrQ1Ej8mh0fhD"/>
    <s v="IA"/>
    <n v="52556"/>
    <s v="West North Central"/>
    <x v="0"/>
    <s v="Nonprofit"/>
    <m/>
    <x v="2"/>
    <n v="2014"/>
    <n v="3"/>
    <x v="1"/>
    <s v="3 - 5 years"/>
    <x v="1"/>
    <n v="50000"/>
    <n v="45000"/>
    <n v="77000"/>
    <n v="1.54"/>
    <n v="45000"/>
    <n v="40500"/>
    <n v="450"/>
    <n v="1800"/>
    <n v="0"/>
    <n v="450"/>
    <n v="450"/>
    <n v="450"/>
    <n v="450"/>
    <n v="0"/>
    <n v="450"/>
    <n v="0"/>
    <n v="0"/>
    <n v="0"/>
    <n v="0"/>
    <n v="0"/>
    <n v="0"/>
    <n v="0"/>
    <m/>
    <n v="100"/>
    <n v="90"/>
    <n v="1"/>
    <n v="4"/>
    <n v="0"/>
    <n v="1"/>
    <n v="1"/>
    <n v="1"/>
    <n v="1"/>
    <n v="0"/>
    <n v="1"/>
    <n v="0"/>
    <n v="0"/>
    <n v="0"/>
    <m/>
    <n v="0"/>
    <m/>
    <n v="0"/>
    <m/>
    <n v="4"/>
    <n v="3"/>
    <n v="45000"/>
    <n v="13500"/>
    <n v="0"/>
    <n v="13500"/>
    <n v="2250"/>
    <n v="0"/>
    <n v="0"/>
    <n v="0"/>
    <n v="0"/>
    <n v="0"/>
    <n v="13500"/>
    <n v="2250"/>
    <n v="0"/>
    <n v="0"/>
    <n v="0"/>
    <m/>
    <n v="0"/>
    <m/>
    <x v="0"/>
    <n v="100"/>
    <n v="30"/>
    <n v="0"/>
    <n v="30"/>
    <n v="5"/>
    <n v="0"/>
    <m/>
    <n v="0"/>
    <n v="0"/>
    <n v="0"/>
    <n v="30"/>
    <n v="5"/>
    <n v="0"/>
    <m/>
    <n v="0"/>
    <m/>
    <n v="0"/>
    <m/>
    <n v="30"/>
    <n v="0"/>
    <n v="35"/>
    <n v="0"/>
    <m/>
    <m/>
    <x v="0"/>
  </r>
  <r>
    <x v="1"/>
    <s v="R_32Pb8R4jbqXNe5o"/>
    <s v="MN"/>
    <n v="55113"/>
    <s v="West North Central"/>
    <x v="0"/>
    <s v="Nonprofit"/>
    <m/>
    <x v="2"/>
    <n v="2014"/>
    <n v="3"/>
    <x v="1"/>
    <s v="3 - 5 years"/>
    <x v="1"/>
    <n v="571000"/>
    <n v="161000"/>
    <n v="642889"/>
    <n v="1.1259001751313484"/>
    <n v="161000"/>
    <n v="161000"/>
    <n v="0"/>
    <n v="0"/>
    <n v="0"/>
    <n v="0"/>
    <n v="0"/>
    <n v="0"/>
    <n v="0"/>
    <n v="0"/>
    <n v="0"/>
    <n v="0"/>
    <n v="0"/>
    <n v="0"/>
    <m/>
    <n v="0"/>
    <m/>
    <n v="0"/>
    <m/>
    <n v="100"/>
    <n v="100"/>
    <n v="0"/>
    <n v="0"/>
    <n v="0"/>
    <n v="0"/>
    <n v="0"/>
    <n v="0"/>
    <n v="0"/>
    <n v="0"/>
    <n v="0"/>
    <n v="0"/>
    <n v="0"/>
    <n v="0"/>
    <m/>
    <n v="0"/>
    <m/>
    <n v="0"/>
    <m/>
    <n v="0"/>
    <n v="0"/>
    <n v="161000"/>
    <n v="156000"/>
    <n v="0"/>
    <n v="0"/>
    <n v="2000"/>
    <n v="0"/>
    <m/>
    <n v="0"/>
    <n v="0"/>
    <n v="3000"/>
    <n v="0"/>
    <n v="0"/>
    <n v="0"/>
    <m/>
    <n v="0"/>
    <m/>
    <n v="0"/>
    <m/>
    <x v="0"/>
    <n v="100"/>
    <n v="96.894409937888199"/>
    <n v="0"/>
    <n v="0"/>
    <n v="1.2422360248447204"/>
    <n v="0"/>
    <s v="ND"/>
    <n v="0"/>
    <n v="0"/>
    <n v="1.8633540372670807"/>
    <n v="0"/>
    <n v="0"/>
    <n v="0"/>
    <s v="ND"/>
    <n v="0"/>
    <m/>
    <n v="0"/>
    <m/>
    <n v="0"/>
    <n v="0"/>
    <n v="1.8633540372670807"/>
    <n v="0"/>
    <m/>
    <m/>
    <x v="0"/>
  </r>
  <r>
    <x v="1"/>
    <s v="R_2tE7oi33WTMWUje"/>
    <s v="MN"/>
    <n v="55114"/>
    <s v="West North Central"/>
    <x v="0"/>
    <s v="Consumer Cooperative"/>
    <m/>
    <x v="1"/>
    <n v="1999"/>
    <n v="18"/>
    <x v="3"/>
    <s v="11+ years"/>
    <x v="0"/>
    <m/>
    <m/>
    <n v="4836131"/>
    <m/>
    <m/>
    <m/>
    <m/>
    <m/>
    <m/>
    <m/>
    <m/>
    <m/>
    <m/>
    <m/>
    <m/>
    <m/>
    <m/>
    <m/>
    <m/>
    <m/>
    <m/>
    <m/>
    <m/>
    <n v="100"/>
    <n v="78"/>
    <n v="0"/>
    <n v="0"/>
    <n v="0"/>
    <n v="15"/>
    <n v="0"/>
    <n v="5"/>
    <n v="0"/>
    <n v="0"/>
    <n v="2"/>
    <n v="0"/>
    <n v="0"/>
    <n v="0"/>
    <m/>
    <n v="0"/>
    <m/>
    <n v="0"/>
    <m/>
    <n v="0"/>
    <n v="7"/>
    <n v="0"/>
    <m/>
    <m/>
    <m/>
    <m/>
    <m/>
    <m/>
    <m/>
    <m/>
    <m/>
    <m/>
    <m/>
    <m/>
    <m/>
    <m/>
    <m/>
    <m/>
    <m/>
    <x v="0"/>
    <n v="100"/>
    <n v="3.5"/>
    <n v="0"/>
    <n v="82"/>
    <n v="12"/>
    <n v="1"/>
    <m/>
    <n v="1"/>
    <n v="0"/>
    <n v="0"/>
    <n v="0.5"/>
    <n v="0"/>
    <n v="0"/>
    <m/>
    <n v="0"/>
    <m/>
    <n v="0"/>
    <m/>
    <n v="82"/>
    <n v="1"/>
    <n v="0.5"/>
    <n v="0"/>
    <m/>
    <m/>
    <x v="1"/>
  </r>
  <r>
    <x v="1"/>
    <s v="R_1eXLNnTj97hgk9Y"/>
    <s v="TX"/>
    <n v="78756"/>
    <s v="West South Central"/>
    <x v="2"/>
    <s v="LLC"/>
    <m/>
    <x v="0"/>
    <n v="2008"/>
    <n v="9"/>
    <x v="2"/>
    <s v="6 - 10 years"/>
    <x v="0"/>
    <n v="7400000"/>
    <n v="7400000"/>
    <n v="6800000"/>
    <n v="0.91891891891891897"/>
    <n v="7400000"/>
    <n v="2812000"/>
    <n v="0"/>
    <n v="2220000"/>
    <n v="0"/>
    <n v="740000"/>
    <n v="1480000"/>
    <n v="74000"/>
    <n v="0"/>
    <n v="0"/>
    <n v="74000"/>
    <n v="0"/>
    <n v="0"/>
    <n v="0"/>
    <n v="0"/>
    <n v="0"/>
    <n v="0"/>
    <n v="0"/>
    <m/>
    <n v="100"/>
    <n v="38"/>
    <n v="0"/>
    <n v="30"/>
    <n v="0"/>
    <n v="10"/>
    <n v="20"/>
    <n v="1"/>
    <n v="0"/>
    <n v="0"/>
    <n v="1"/>
    <n v="0"/>
    <n v="0"/>
    <n v="0"/>
    <m/>
    <n v="0"/>
    <m/>
    <n v="0"/>
    <m/>
    <n v="30"/>
    <n v="2"/>
    <n v="7400000"/>
    <n v="0"/>
    <n v="0"/>
    <n v="370000"/>
    <n v="6364000"/>
    <n v="0"/>
    <n v="0"/>
    <n v="0"/>
    <n v="0"/>
    <n v="444000"/>
    <n v="222000"/>
    <n v="0"/>
    <n v="0"/>
    <n v="0"/>
    <n v="0"/>
    <m/>
    <n v="0"/>
    <m/>
    <x v="0"/>
    <n v="100"/>
    <n v="0"/>
    <n v="0"/>
    <n v="5"/>
    <n v="86"/>
    <n v="0"/>
    <m/>
    <n v="0"/>
    <n v="0"/>
    <n v="6"/>
    <n v="3"/>
    <n v="0"/>
    <n v="0"/>
    <m/>
    <n v="0"/>
    <m/>
    <n v="0"/>
    <m/>
    <n v="5"/>
    <n v="0"/>
    <n v="9"/>
    <n v="0"/>
    <m/>
    <m/>
    <x v="1"/>
  </r>
  <r>
    <x v="1"/>
    <s v="R_2cCsPQTJhRNbRiT"/>
    <s v="TX"/>
    <n v="76655"/>
    <s v="West South Central"/>
    <x v="2"/>
    <s v="Other"/>
    <m/>
    <x v="3"/>
    <n v="2008"/>
    <n v="9"/>
    <x v="2"/>
    <s v="6 - 10 years"/>
    <x v="1"/>
    <n v="100000"/>
    <n v="100000"/>
    <n v="120000"/>
    <n v="1.2"/>
    <n v="100000"/>
    <n v="0"/>
    <n v="0"/>
    <n v="10000"/>
    <n v="0"/>
    <n v="70000"/>
    <n v="0"/>
    <n v="0"/>
    <n v="5000"/>
    <n v="5000"/>
    <n v="10000"/>
    <n v="0"/>
    <n v="0"/>
    <n v="0"/>
    <n v="0"/>
    <n v="0"/>
    <n v="0"/>
    <n v="0"/>
    <m/>
    <n v="100"/>
    <n v="0"/>
    <n v="0"/>
    <n v="10"/>
    <n v="0"/>
    <n v="70"/>
    <n v="0"/>
    <n v="0"/>
    <n v="5"/>
    <n v="5"/>
    <n v="10"/>
    <n v="0"/>
    <n v="0"/>
    <n v="0"/>
    <m/>
    <n v="0"/>
    <m/>
    <n v="0"/>
    <m/>
    <n v="10"/>
    <n v="20"/>
    <n v="100000"/>
    <n v="90000"/>
    <n v="0"/>
    <n v="0"/>
    <n v="5000"/>
    <n v="0"/>
    <n v="0"/>
    <n v="0"/>
    <n v="0"/>
    <n v="0"/>
    <n v="0"/>
    <n v="0"/>
    <n v="0"/>
    <n v="0"/>
    <n v="0"/>
    <m/>
    <n v="5000"/>
    <m/>
    <x v="0"/>
    <n v="100"/>
    <n v="90"/>
    <n v="0"/>
    <n v="0"/>
    <n v="5"/>
    <n v="0"/>
    <m/>
    <n v="0"/>
    <n v="0"/>
    <n v="0"/>
    <n v="0"/>
    <n v="0"/>
    <n v="0"/>
    <m/>
    <n v="0"/>
    <m/>
    <n v="5"/>
    <s v="resolving missing percent"/>
    <n v="0"/>
    <n v="0"/>
    <n v="0"/>
    <n v="5"/>
    <m/>
    <m/>
    <x v="3"/>
  </r>
  <r>
    <x v="1"/>
    <s v="R_3pgU4MP961Cow8W"/>
    <s v="AR"/>
    <n v="72336"/>
    <s v="West South Central"/>
    <x v="2"/>
    <s v="Nonprofit"/>
    <m/>
    <x v="2"/>
    <n v="2010"/>
    <n v="7"/>
    <x v="2"/>
    <s v="6 - 10 years"/>
    <x v="0"/>
    <m/>
    <n v="75000"/>
    <n v="45000"/>
    <m/>
    <m/>
    <m/>
    <m/>
    <m/>
    <m/>
    <m/>
    <m/>
    <m/>
    <m/>
    <m/>
    <m/>
    <m/>
    <m/>
    <m/>
    <m/>
    <m/>
    <m/>
    <m/>
    <m/>
    <m/>
    <m/>
    <m/>
    <m/>
    <m/>
    <m/>
    <m/>
    <m/>
    <m/>
    <m/>
    <m/>
    <m/>
    <m/>
    <m/>
    <m/>
    <m/>
    <m/>
    <m/>
    <m/>
    <m/>
    <m/>
    <n v="75000"/>
    <n v="7500"/>
    <n v="3750"/>
    <n v="0"/>
    <n v="7500"/>
    <n v="0"/>
    <n v="0"/>
    <n v="22500"/>
    <n v="0"/>
    <n v="33750"/>
    <n v="0"/>
    <n v="0"/>
    <n v="0"/>
    <n v="0"/>
    <n v="0"/>
    <m/>
    <n v="0"/>
    <m/>
    <x v="0"/>
    <n v="100"/>
    <n v="10"/>
    <n v="5"/>
    <n v="0"/>
    <n v="10"/>
    <n v="0"/>
    <m/>
    <n v="30"/>
    <n v="0"/>
    <n v="45"/>
    <n v="0"/>
    <n v="0"/>
    <n v="0"/>
    <m/>
    <n v="0"/>
    <m/>
    <n v="0"/>
    <m/>
    <n v="5"/>
    <n v="0"/>
    <n v="45"/>
    <n v="0"/>
    <m/>
    <m/>
    <x v="2"/>
  </r>
  <r>
    <x v="1"/>
    <s v="R_ULncsrXDwtcuI81"/>
    <s v="LA"/>
    <n v="70117"/>
    <s v="West South Central"/>
    <x v="2"/>
    <s v="Nonprofit"/>
    <m/>
    <x v="2"/>
    <n v="2015"/>
    <n v="2"/>
    <x v="5"/>
    <s v="0 - 2 years"/>
    <x v="0"/>
    <n v="300000"/>
    <n v="36000"/>
    <n v="280000"/>
    <n v="0.93333333333333335"/>
    <n v="36000"/>
    <n v="19800"/>
    <n v="0"/>
    <n v="0"/>
    <n v="10800"/>
    <n v="0"/>
    <n v="1800"/>
    <n v="0"/>
    <n v="1800"/>
    <n v="0"/>
    <n v="1800"/>
    <n v="0"/>
    <n v="0"/>
    <n v="0"/>
    <n v="0"/>
    <n v="0"/>
    <n v="0"/>
    <n v="0"/>
    <m/>
    <n v="100"/>
    <n v="55"/>
    <n v="0"/>
    <n v="0"/>
    <n v="30"/>
    <n v="0"/>
    <n v="5"/>
    <n v="0"/>
    <n v="5"/>
    <n v="0"/>
    <n v="5"/>
    <n v="0"/>
    <n v="0"/>
    <n v="0"/>
    <m/>
    <n v="0"/>
    <m/>
    <n v="0"/>
    <m/>
    <n v="30"/>
    <n v="10"/>
    <n v="36000"/>
    <n v="34560"/>
    <n v="720"/>
    <n v="720"/>
    <n v="0"/>
    <n v="0"/>
    <n v="0"/>
    <n v="0"/>
    <n v="0"/>
    <n v="0"/>
    <n v="0"/>
    <n v="0"/>
    <n v="0"/>
    <n v="0"/>
    <n v="0"/>
    <m/>
    <n v="0"/>
    <m/>
    <x v="0"/>
    <n v="100"/>
    <n v="96"/>
    <n v="2"/>
    <n v="2"/>
    <n v="0"/>
    <n v="0"/>
    <m/>
    <n v="0"/>
    <n v="0"/>
    <n v="0"/>
    <n v="0"/>
    <n v="0"/>
    <n v="0"/>
    <m/>
    <n v="0"/>
    <m/>
    <n v="0"/>
    <m/>
    <n v="4"/>
    <n v="0"/>
    <n v="0"/>
    <n v="0"/>
    <m/>
    <m/>
    <x v="0"/>
  </r>
  <r>
    <x v="1"/>
    <s v="R_9LhOErmAvtw4KiZ"/>
    <s v="TX"/>
    <n v="75201"/>
    <s v="West South Central"/>
    <x v="2"/>
    <s v="Nonprofit"/>
    <m/>
    <x v="2"/>
    <n v="2015"/>
    <n v="2"/>
    <x v="5"/>
    <s v="0 - 2 years"/>
    <x v="0"/>
    <n v="20193"/>
    <n v="20193"/>
    <n v="70955"/>
    <n v="3.5138414301985836"/>
    <n v="20193"/>
    <n v="17430.2"/>
    <n v="0"/>
    <n v="151.80000000000001"/>
    <n v="0"/>
    <n v="0"/>
    <n v="2526"/>
    <n v="0"/>
    <n v="0"/>
    <n v="0"/>
    <n v="85"/>
    <n v="0"/>
    <n v="0"/>
    <n v="0"/>
    <m/>
    <n v="0"/>
    <m/>
    <n v="0"/>
    <m/>
    <n v="99.999999999999986"/>
    <n v="86.31803100084187"/>
    <n v="0"/>
    <n v="0.75174565443470509"/>
    <n v="0"/>
    <n v="0"/>
    <n v="12.509285395929282"/>
    <n v="0"/>
    <n v="0"/>
    <n v="0"/>
    <n v="0.4209379487941366"/>
    <n v="0"/>
    <n v="0"/>
    <n v="0"/>
    <m/>
    <n v="0"/>
    <m/>
    <n v="0"/>
    <m/>
    <n v="0.75174565443470509"/>
    <n v="0.4209379487941366"/>
    <n v="20193"/>
    <n v="0"/>
    <n v="0"/>
    <n v="0"/>
    <n v="20193"/>
    <n v="0"/>
    <m/>
    <n v="0"/>
    <n v="0"/>
    <n v="0"/>
    <n v="0"/>
    <n v="0"/>
    <n v="0"/>
    <m/>
    <n v="0"/>
    <m/>
    <n v="0"/>
    <m/>
    <x v="0"/>
    <n v="100"/>
    <n v="0"/>
    <n v="0"/>
    <n v="0"/>
    <n v="100"/>
    <n v="0"/>
    <s v="ND"/>
    <n v="0"/>
    <n v="0"/>
    <n v="0"/>
    <n v="0"/>
    <n v="0"/>
    <n v="0"/>
    <s v="ND"/>
    <n v="0"/>
    <m/>
    <n v="0"/>
    <m/>
    <n v="0"/>
    <n v="0"/>
    <n v="0"/>
    <n v="0"/>
    <m/>
    <m/>
    <x v="0"/>
  </r>
  <r>
    <x v="0"/>
    <s v="R_3iD7C3I1C3IKdzx"/>
    <s v="WI"/>
    <n v="54665"/>
    <s v="East North Central"/>
    <x v="0"/>
    <s v="Producer-Consumer Cooperative"/>
    <m/>
    <x v="1"/>
    <n v="2010"/>
    <n v="9"/>
    <x v="2"/>
    <s v="6 - 10 years"/>
    <x v="0"/>
    <n v="611000"/>
    <n v="629500"/>
    <m/>
    <m/>
    <n v="629500"/>
    <n v="329000"/>
    <n v="180000"/>
    <n v="13000"/>
    <n v="0"/>
    <n v="35000"/>
    <n v="2000"/>
    <n v="500"/>
    <n v="0"/>
    <n v="2000"/>
    <n v="38000"/>
    <m/>
    <n v="0"/>
    <n v="30000"/>
    <s v="Frozen/Fresh Pasta"/>
    <n v="0"/>
    <m/>
    <n v="0"/>
    <m/>
    <n v="100.00000000000001"/>
    <n v="52.263701350278005"/>
    <n v="28.594122319301036"/>
    <n v="2.0651310563939633"/>
    <n v="0"/>
    <n v="5.5599682287529779"/>
    <n v="0.31771247021445592"/>
    <n v="7.9428117553613981E-2"/>
    <n v="0"/>
    <n v="0.31771247021445592"/>
    <n v="6.0365369340746629"/>
    <n v="0"/>
    <n v="0"/>
    <n v="4.7656870532168387"/>
    <m/>
    <n v="0"/>
    <n v="0"/>
    <n v="0"/>
    <m/>
    <n v="2.0651310563939633"/>
    <n v="11.199364575059573"/>
    <n v="629500"/>
    <n v="0"/>
    <n v="0"/>
    <n v="0"/>
    <n v="0"/>
    <n v="629500"/>
    <n v="0"/>
    <n v="0"/>
    <n v="0"/>
    <n v="0"/>
    <n v="0"/>
    <n v="0"/>
    <n v="0"/>
    <n v="0"/>
    <n v="0"/>
    <n v="0"/>
    <n v="0"/>
    <m/>
    <x v="0"/>
    <n v="100"/>
    <n v="0"/>
    <n v="0"/>
    <n v="0"/>
    <n v="0"/>
    <n v="100"/>
    <n v="0"/>
    <n v="0"/>
    <n v="0"/>
    <n v="0"/>
    <n v="0"/>
    <n v="0"/>
    <n v="0"/>
    <n v="0"/>
    <n v="0"/>
    <m/>
    <n v="0"/>
    <m/>
    <n v="0"/>
    <n v="100"/>
    <n v="0"/>
    <n v="0"/>
    <m/>
    <m/>
    <x v="2"/>
  </r>
  <r>
    <x v="0"/>
    <s v="R_1KvX6G3SExPUT6D"/>
    <s v="IL"/>
    <n v="60642"/>
    <s v="East North Central"/>
    <x v="0"/>
    <s v="LLC"/>
    <m/>
    <x v="0"/>
    <n v="2012"/>
    <n v="7"/>
    <x v="2"/>
    <s v="6 - 10 years"/>
    <x v="0"/>
    <n v="11500000"/>
    <n v="11500000"/>
    <n v="11700000"/>
    <n v="1.017391304347826"/>
    <n v="11509495"/>
    <n v="5263236"/>
    <n v="472000"/>
    <n v="3786207"/>
    <n v="0"/>
    <n v="884081"/>
    <n v="457437"/>
    <n v="210078"/>
    <n v="285000"/>
    <n v="25000"/>
    <n v="15000"/>
    <n v="111456"/>
    <n v="0"/>
    <n v="0"/>
    <m/>
    <n v="0"/>
    <m/>
    <n v="0"/>
    <m/>
    <n v="100"/>
    <n v="45.729512893484902"/>
    <n v="4.1009618580137532"/>
    <n v="32.896378164289573"/>
    <n v="0"/>
    <n v="7.6813187720225775"/>
    <n v="3.9744315454327057"/>
    <n v="1.8252581889996042"/>
    <n v="2.4762163761311857"/>
    <n v="0.21721196281852506"/>
    <n v="0.13032717769111504"/>
    <n v="0.96838306111606109"/>
    <n v="0"/>
    <n v="0"/>
    <n v="0"/>
    <n v="0"/>
    <n v="0"/>
    <n v="0"/>
    <m/>
    <n v="32.896378164289573"/>
    <n v="5.6173967667564915"/>
    <n v="11477333"/>
    <n v="2088800"/>
    <n v="1556000"/>
    <n v="278000"/>
    <n v="7026533"/>
    <n v="150000"/>
    <m/>
    <m/>
    <n v="0"/>
    <m/>
    <n v="378000"/>
    <m/>
    <m/>
    <m/>
    <m/>
    <m/>
    <m/>
    <m/>
    <x v="0"/>
    <n v="100"/>
    <n v="12"/>
    <n v="0"/>
    <n v="0"/>
    <n v="3"/>
    <n v="0"/>
    <s v="ND"/>
    <m/>
    <n v="0"/>
    <m/>
    <n v="0"/>
    <m/>
    <m/>
    <s v="ND"/>
    <m/>
    <m/>
    <n v="85"/>
    <s v="resolving missing percent"/>
    <n v="0"/>
    <n v="0"/>
    <n v="0"/>
    <n v="85"/>
    <m/>
    <n v="0"/>
    <x v="3"/>
  </r>
  <r>
    <x v="0"/>
    <s v="R_2wgJcFspDE8EvWP"/>
    <s v="WI"/>
    <n v="53703"/>
    <s v="East North Central"/>
    <x v="0"/>
    <s v="Producer Cooperative"/>
    <m/>
    <x v="1"/>
    <n v="2013"/>
    <n v="6"/>
    <x v="2"/>
    <s v="6 - 10 years"/>
    <x v="0"/>
    <n v="3155000"/>
    <n v="2700000"/>
    <n v="368000"/>
    <n v="0.11664025356576863"/>
    <n v="2700000"/>
    <n v="2602000"/>
    <n v="96000"/>
    <n v="0"/>
    <n v="0"/>
    <n v="0"/>
    <n v="0"/>
    <n v="0"/>
    <n v="0"/>
    <n v="0"/>
    <n v="2000"/>
    <m/>
    <n v="0"/>
    <n v="0"/>
    <m/>
    <n v="0"/>
    <m/>
    <n v="0"/>
    <m/>
    <n v="100"/>
    <n v="96.370370370370367"/>
    <n v="3.5555555555555554"/>
    <n v="0"/>
    <n v="0"/>
    <n v="0"/>
    <n v="0"/>
    <n v="0"/>
    <n v="0"/>
    <n v="0"/>
    <n v="7.407407407407407E-2"/>
    <n v="0"/>
    <n v="0"/>
    <n v="0"/>
    <n v="0"/>
    <n v="0"/>
    <n v="0"/>
    <n v="0"/>
    <m/>
    <n v="0"/>
    <n v="7.407407407407407E-2"/>
    <n v="2700000"/>
    <m/>
    <n v="1168500"/>
    <n v="146000"/>
    <m/>
    <n v="1373000"/>
    <m/>
    <m/>
    <n v="0"/>
    <m/>
    <m/>
    <m/>
    <m/>
    <m/>
    <n v="12500"/>
    <s v="Emergency Food System - pantry food bank"/>
    <m/>
    <m/>
    <x v="0"/>
    <n v="100"/>
    <m/>
    <n v="9"/>
    <n v="4"/>
    <m/>
    <n v="0"/>
    <s v="ND"/>
    <m/>
    <n v="0"/>
    <m/>
    <m/>
    <m/>
    <m/>
    <s v="ND"/>
    <n v="2"/>
    <s v="food bank/pantry"/>
    <n v="85"/>
    <s v="resolving missing percent"/>
    <n v="13"/>
    <n v="0"/>
    <n v="0"/>
    <n v="87"/>
    <m/>
    <n v="0"/>
    <x v="2"/>
  </r>
  <r>
    <x v="0"/>
    <s v="R_28AEOhLl40dZlhv"/>
    <s v="MI"/>
    <n v="49001"/>
    <s v="East North Central"/>
    <x v="0"/>
    <s v="Other"/>
    <s v="Governmental - Educational Institution "/>
    <x v="3"/>
    <n v="2016"/>
    <n v="3"/>
    <x v="1"/>
    <s v="3 - 5 years"/>
    <x v="0"/>
    <n v="335770.66"/>
    <n v="335770.66"/>
    <n v="845557"/>
    <n v="2.5182575511511343"/>
    <n v="335770.66000000003"/>
    <n v="203234.46"/>
    <n v="84616.85"/>
    <n v="0"/>
    <n v="0"/>
    <n v="6948"/>
    <n v="17648"/>
    <n v="91"/>
    <n v="8189.73"/>
    <n v="1221.3699999999999"/>
    <n v="1520"/>
    <m/>
    <n v="0"/>
    <n v="5951.4"/>
    <s v="Apple Cider"/>
    <n v="5820.65"/>
    <s v="Snacks"/>
    <n v="529.20000000000005"/>
    <s v="Kraut/fermented vegetables"/>
    <n v="100"/>
    <n v="60.527760227769747"/>
    <n v="25.200787346934955"/>
    <n v="0"/>
    <n v="0"/>
    <n v="2.0692695424906984"/>
    <n v="5.2559684637127013"/>
    <n v="2.7101831946841331E-2"/>
    <n v="2.4390844631868669"/>
    <n v="0.36375125807597358"/>
    <n v="0.45268994021097614"/>
    <n v="0"/>
    <n v="0"/>
    <n v="1.772459809323423"/>
    <m/>
    <n v="1.7335195397954066"/>
    <m/>
    <n v="0.15760757655240037"/>
    <m/>
    <n v="0"/>
    <n v="6.9462144190918877"/>
    <n v="335770.66000000003"/>
    <n v="1828.64"/>
    <m/>
    <n v="76315.960000000006"/>
    <n v="12024.56"/>
    <n v="14024.8"/>
    <m/>
    <n v="51292.35"/>
    <n v="0"/>
    <n v="4112.58"/>
    <n v="9278.1299999999992"/>
    <n v="153461"/>
    <m/>
    <m/>
    <n v="2135.1999999999998"/>
    <s v="Food Service (Corporate)"/>
    <n v="11297.44"/>
    <s v="Cafe/Coffee Shops/Other"/>
    <x v="0"/>
    <n v="100"/>
    <n v="0"/>
    <m/>
    <n v="0"/>
    <n v="0"/>
    <n v="0"/>
    <s v="ND"/>
    <n v="0"/>
    <n v="0"/>
    <n v="0"/>
    <n v="0"/>
    <n v="0"/>
    <m/>
    <s v="ND"/>
    <n v="100"/>
    <s v="Prefer not to respond"/>
    <n v="0"/>
    <m/>
    <n v="0"/>
    <n v="0"/>
    <n v="0"/>
    <n v="100"/>
    <m/>
    <n v="0"/>
    <x v="0"/>
  </r>
  <r>
    <x v="0"/>
    <s v="R_4In4bEhzEDP26mR"/>
    <s v="OH"/>
    <n v="45780"/>
    <s v="East North Central"/>
    <x v="0"/>
    <s v="Nonprofit"/>
    <m/>
    <x v="2"/>
    <n v="2005"/>
    <n v="14"/>
    <x v="0"/>
    <s v="11+ years"/>
    <x v="4"/>
    <n v="309124.78999999998"/>
    <n v="309124.78999999998"/>
    <n v="307787.13"/>
    <n v="0.99567275080073658"/>
    <n v="309124.79000000004"/>
    <n v="219359.94"/>
    <n v="0"/>
    <n v="0"/>
    <n v="0"/>
    <n v="0"/>
    <n v="0"/>
    <n v="0"/>
    <n v="16868"/>
    <n v="0"/>
    <n v="0"/>
    <m/>
    <n v="6927.35"/>
    <n v="52932.5"/>
    <s v="wood products"/>
    <n v="13037"/>
    <s v="livestock"/>
    <n v="0"/>
    <m/>
    <n v="100"/>
    <n v="70.96161391650277"/>
    <n v="0"/>
    <n v="0"/>
    <n v="0"/>
    <n v="0"/>
    <n v="0"/>
    <n v="0"/>
    <n v="5.456695983521735"/>
    <n v="0"/>
    <n v="0"/>
    <n v="0"/>
    <n v="2.2409558288741578"/>
    <n v="17.123343617960888"/>
    <m/>
    <n v="4.217390653140435"/>
    <m/>
    <n v="0"/>
    <m/>
    <n v="0"/>
    <n v="29.038386083497215"/>
    <n v="309124.79000000004"/>
    <n v="249124.79"/>
    <m/>
    <m/>
    <n v="25000"/>
    <m/>
    <m/>
    <n v="10000"/>
    <n v="0"/>
    <n v="25000"/>
    <m/>
    <m/>
    <m/>
    <m/>
    <m/>
    <m/>
    <m/>
    <m/>
    <x v="0"/>
    <n v="100"/>
    <n v="60"/>
    <m/>
    <m/>
    <n v="10"/>
    <m/>
    <s v="ND"/>
    <n v="10"/>
    <n v="0"/>
    <n v="10"/>
    <m/>
    <m/>
    <m/>
    <s v="ND"/>
    <m/>
    <m/>
    <n v="10"/>
    <s v="resolving missing percent"/>
    <n v="0"/>
    <n v="0"/>
    <n v="10"/>
    <n v="10"/>
    <m/>
    <m/>
    <x v="0"/>
  </r>
  <r>
    <x v="0"/>
    <s v="R_1PXmtMbNEHB17VX"/>
    <s v="OH"/>
    <n v="43728"/>
    <s v="East North Central"/>
    <x v="0"/>
    <s v="Nonprofit"/>
    <m/>
    <x v="2"/>
    <n v="2004"/>
    <n v="15"/>
    <x v="0"/>
    <s v="11+ years"/>
    <x v="1"/>
    <n v="305000"/>
    <n v="305000"/>
    <n v="300000"/>
    <n v="0.98360655737704916"/>
    <n v="305000"/>
    <n v="305000"/>
    <n v="0"/>
    <n v="0"/>
    <n v="0"/>
    <n v="0"/>
    <n v="0"/>
    <n v="0"/>
    <n v="0"/>
    <n v="0"/>
    <n v="0"/>
    <m/>
    <n v="0"/>
    <n v="0"/>
    <m/>
    <n v="0"/>
    <m/>
    <n v="0"/>
    <m/>
    <n v="100"/>
    <n v="100"/>
    <n v="0"/>
    <n v="0"/>
    <n v="0"/>
    <n v="0"/>
    <n v="0"/>
    <n v="0"/>
    <n v="0"/>
    <n v="0"/>
    <n v="0"/>
    <n v="0"/>
    <n v="0"/>
    <n v="0"/>
    <n v="0"/>
    <n v="0"/>
    <n v="0"/>
    <n v="0"/>
    <m/>
    <n v="0"/>
    <n v="0"/>
    <n v="305000"/>
    <n v="200000"/>
    <m/>
    <n v="10000"/>
    <n v="5000"/>
    <n v="65000"/>
    <m/>
    <m/>
    <n v="0"/>
    <n v="20000"/>
    <m/>
    <n v="5000"/>
    <m/>
    <m/>
    <m/>
    <m/>
    <m/>
    <m/>
    <x v="0"/>
    <n v="100"/>
    <n v="20"/>
    <m/>
    <n v="10"/>
    <n v="10"/>
    <n v="20"/>
    <s v="ND"/>
    <m/>
    <n v="0"/>
    <n v="15"/>
    <m/>
    <n v="5"/>
    <m/>
    <s v="ND"/>
    <m/>
    <m/>
    <n v="20"/>
    <s v="resolving missing percent"/>
    <n v="10"/>
    <n v="20"/>
    <n v="20"/>
    <n v="20"/>
    <m/>
    <m/>
    <x v="1"/>
  </r>
  <r>
    <x v="0"/>
    <s v="R_1cYe3dqBfxSkvkj"/>
    <s v="IN"/>
    <n v="46035"/>
    <s v="East North Central"/>
    <x v="0"/>
    <s v="S Corp"/>
    <m/>
    <x v="0"/>
    <n v="2009"/>
    <n v="10"/>
    <x v="2"/>
    <s v="6 - 10 years"/>
    <x v="4"/>
    <n v="1438150"/>
    <n v="294155"/>
    <n v="1353073"/>
    <n v="0.94084274936550427"/>
    <n v="294155"/>
    <n v="500"/>
    <n v="500"/>
    <n v="286015"/>
    <n v="0"/>
    <n v="1200"/>
    <n v="2340"/>
    <n v="100"/>
    <n v="0"/>
    <n v="1000"/>
    <n v="2000"/>
    <m/>
    <n v="500"/>
    <n v="0"/>
    <m/>
    <n v="0"/>
    <m/>
    <n v="0"/>
    <m/>
    <n v="100.00000000000003"/>
    <n v="0.16997841274158182"/>
    <n v="0.16997841274158182"/>
    <n v="97.232751440567043"/>
    <n v="0"/>
    <n v="0.40794819057979637"/>
    <n v="0.7954989716306029"/>
    <n v="3.3995682548316364E-2"/>
    <n v="0"/>
    <n v="0.33995682548316364"/>
    <n v="0.67991365096632728"/>
    <n v="0"/>
    <n v="0.16997841274158182"/>
    <n v="0"/>
    <n v="0"/>
    <n v="0"/>
    <n v="0"/>
    <n v="0"/>
    <m/>
    <n v="97.232751440567043"/>
    <n v="1.2238445717393891"/>
    <n v="294155"/>
    <n v="83335"/>
    <m/>
    <n v="17304"/>
    <n v="31922"/>
    <n v="16857"/>
    <m/>
    <m/>
    <n v="0"/>
    <n v="4929"/>
    <n v="17693"/>
    <m/>
    <m/>
    <m/>
    <n v="43164"/>
    <s v="Non Profit Partner"/>
    <n v="78951"/>
    <s v="Research, Farmers reselling product"/>
    <x v="0"/>
    <n v="100"/>
    <n v="1"/>
    <m/>
    <n v="0"/>
    <n v="0"/>
    <n v="0"/>
    <s v="ND"/>
    <m/>
    <n v="0"/>
    <n v="2"/>
    <n v="0"/>
    <m/>
    <m/>
    <s v="ND"/>
    <n v="12"/>
    <s v="non profit partners"/>
    <n v="85"/>
    <s v="resolving missing percent"/>
    <n v="0"/>
    <n v="0"/>
    <n v="2"/>
    <n v="97"/>
    <m/>
    <n v="0"/>
    <x v="2"/>
  </r>
  <r>
    <x v="0"/>
    <s v="R_2XpWwfZgEhms8fF"/>
    <s v="MI"/>
    <n v="49855"/>
    <s v="East North Central"/>
    <x v="0"/>
    <s v="No formal legal structure"/>
    <m/>
    <x v="3"/>
    <n v="2014"/>
    <n v="5"/>
    <x v="1"/>
    <s v="3 - 5 years"/>
    <x v="0"/>
    <n v="1400"/>
    <n v="204819"/>
    <n v="13657"/>
    <n v="9.7550000000000008"/>
    <n v="204819"/>
    <n v="99819"/>
    <n v="95000"/>
    <n v="10000"/>
    <n v="0"/>
    <n v="0"/>
    <n v="0"/>
    <n v="0"/>
    <n v="0"/>
    <n v="0"/>
    <n v="0"/>
    <m/>
    <n v="0"/>
    <n v="0"/>
    <s v="Maple Syrup"/>
    <n v="0"/>
    <m/>
    <n v="0"/>
    <m/>
    <n v="100"/>
    <n v="48.735224759421733"/>
    <n v="46.38241569385653"/>
    <n v="4.8823595467217391"/>
    <n v="0"/>
    <n v="0"/>
    <n v="0"/>
    <n v="0"/>
    <n v="0"/>
    <n v="0"/>
    <n v="0"/>
    <n v="0"/>
    <n v="0"/>
    <n v="0"/>
    <m/>
    <n v="0"/>
    <n v="0"/>
    <n v="0"/>
    <m/>
    <n v="4.8823595467217391"/>
    <n v="0"/>
    <n v="204819"/>
    <m/>
    <m/>
    <n v="200000"/>
    <n v="4819"/>
    <m/>
    <m/>
    <m/>
    <n v="0"/>
    <m/>
    <m/>
    <m/>
    <m/>
    <m/>
    <m/>
    <m/>
    <m/>
    <m/>
    <x v="0"/>
    <n v="100"/>
    <m/>
    <m/>
    <n v="44"/>
    <n v="1"/>
    <m/>
    <s v="ND"/>
    <m/>
    <n v="0"/>
    <m/>
    <m/>
    <m/>
    <m/>
    <s v="ND"/>
    <m/>
    <m/>
    <n v="55"/>
    <s v="resolving missing percent"/>
    <n v="44"/>
    <n v="0"/>
    <n v="0"/>
    <n v="55"/>
    <m/>
    <m/>
    <x v="2"/>
  </r>
  <r>
    <x v="0"/>
    <s v="R_24C5CWwnC85zFPC"/>
    <s v="MI"/>
    <n v="48912"/>
    <s v="East North Central"/>
    <x v="0"/>
    <s v="Nonprofit"/>
    <m/>
    <x v="2"/>
    <n v="2013"/>
    <n v="6"/>
    <x v="2"/>
    <s v="6 - 10 years"/>
    <x v="2"/>
    <n v="200000"/>
    <n v="138000"/>
    <n v="205000"/>
    <n v="1.0249999999999999"/>
    <n v="138000"/>
    <n v="110144"/>
    <n v="0"/>
    <n v="12200"/>
    <n v="0"/>
    <n v="3315"/>
    <n v="5875"/>
    <n v="500"/>
    <n v="3750"/>
    <n v="816"/>
    <n v="1400"/>
    <m/>
    <n v="0"/>
    <n v="0"/>
    <m/>
    <n v="0"/>
    <m/>
    <n v="0"/>
    <m/>
    <n v="99.999999999999986"/>
    <n v="79.814492753623185"/>
    <n v="0"/>
    <n v="8.8405797101449277"/>
    <n v="0"/>
    <n v="2.402173913043478"/>
    <n v="4.2572463768115947"/>
    <n v="0.36231884057971014"/>
    <n v="2.7173913043478262"/>
    <n v="0.59130434782608698"/>
    <n v="1.0144927536231882"/>
    <n v="0"/>
    <n v="0"/>
    <n v="0"/>
    <n v="0"/>
    <n v="0"/>
    <n v="0"/>
    <n v="0"/>
    <m/>
    <n v="8.8405797101449277"/>
    <n v="4.6855072463768117"/>
    <n v="138000"/>
    <n v="133000"/>
    <m/>
    <m/>
    <n v="100"/>
    <n v="100"/>
    <m/>
    <n v="100"/>
    <n v="600"/>
    <n v="3400"/>
    <m/>
    <m/>
    <m/>
    <m/>
    <n v="100"/>
    <m/>
    <n v="600"/>
    <m/>
    <x v="0"/>
    <n v="100"/>
    <n v="10"/>
    <m/>
    <m/>
    <n v="0"/>
    <n v="0"/>
    <s v="ND"/>
    <n v="0"/>
    <n v="6"/>
    <n v="4"/>
    <m/>
    <m/>
    <m/>
    <s v="ND"/>
    <n v="0"/>
    <m/>
    <n v="80"/>
    <s v="resolving missing percent"/>
    <n v="0"/>
    <n v="0"/>
    <n v="10"/>
    <n v="80"/>
    <s v="Yes"/>
    <n v="2000"/>
    <x v="2"/>
  </r>
  <r>
    <x v="0"/>
    <s v="R_3nOYmngmjE1mVLz"/>
    <s v="MI"/>
    <n v="48506"/>
    <s v="East North Central"/>
    <x v="0"/>
    <s v="Nonprofit"/>
    <m/>
    <x v="2"/>
    <n v="2018"/>
    <n v="1"/>
    <x v="5"/>
    <s v="0 - 2 years"/>
    <x v="1"/>
    <m/>
    <m/>
    <n v="732824"/>
    <m/>
    <m/>
    <m/>
    <m/>
    <m/>
    <m/>
    <m/>
    <m/>
    <m/>
    <m/>
    <m/>
    <m/>
    <m/>
    <m/>
    <m/>
    <m/>
    <m/>
    <m/>
    <m/>
    <m/>
    <m/>
    <m/>
    <m/>
    <m/>
    <m/>
    <m/>
    <m/>
    <m/>
    <m/>
    <m/>
    <m/>
    <m/>
    <m/>
    <m/>
    <m/>
    <m/>
    <m/>
    <m/>
    <m/>
    <m/>
    <m/>
    <n v="129416"/>
    <n v="126305"/>
    <m/>
    <m/>
    <n v="3111"/>
    <m/>
    <m/>
    <m/>
    <n v="0"/>
    <m/>
    <m/>
    <m/>
    <m/>
    <m/>
    <m/>
    <m/>
    <m/>
    <m/>
    <x v="0"/>
    <n v="100"/>
    <n v="50"/>
    <m/>
    <m/>
    <n v="0"/>
    <m/>
    <s v="ND"/>
    <m/>
    <n v="0"/>
    <m/>
    <m/>
    <m/>
    <m/>
    <s v="ND"/>
    <m/>
    <m/>
    <n v="50"/>
    <s v="resolving missing percent"/>
    <n v="0"/>
    <n v="0"/>
    <n v="0"/>
    <n v="50"/>
    <s v="Yes"/>
    <n v="205"/>
    <x v="0"/>
  </r>
  <r>
    <x v="0"/>
    <s v="R_1pXxCSQIpbnJxik"/>
    <s v="MI"/>
    <n v="48207"/>
    <s v="East North Central"/>
    <x v="0"/>
    <s v="Nonprofit"/>
    <m/>
    <x v="2"/>
    <n v="2016"/>
    <n v="3"/>
    <x v="1"/>
    <s v="3 - 5 years"/>
    <x v="0"/>
    <n v="109238.36"/>
    <n v="62851.69"/>
    <n v="100049.35"/>
    <n v="0.91588110623411045"/>
    <n v="62851.69"/>
    <n v="52795.43"/>
    <n v="6285.17"/>
    <n v="0"/>
    <n v="0"/>
    <n v="3142.58"/>
    <n v="628.51"/>
    <n v="0"/>
    <n v="0"/>
    <n v="0"/>
    <n v="0"/>
    <m/>
    <n v="0"/>
    <n v="0"/>
    <m/>
    <n v="0"/>
    <m/>
    <n v="0"/>
    <m/>
    <n v="100"/>
    <n v="84.000016546889995"/>
    <n v="10.000001591047115"/>
    <n v="0"/>
    <n v="0"/>
    <n v="4.9999928402879856"/>
    <n v="0.99998902177491167"/>
    <n v="0"/>
    <n v="0"/>
    <n v="0"/>
    <n v="0"/>
    <n v="0"/>
    <n v="0"/>
    <n v="0"/>
    <n v="0"/>
    <n v="0"/>
    <n v="0"/>
    <n v="0"/>
    <m/>
    <n v="0"/>
    <n v="0"/>
    <n v="62851.69"/>
    <m/>
    <m/>
    <n v="3142.58"/>
    <n v="56566.54"/>
    <m/>
    <m/>
    <n v="2514.06"/>
    <n v="0"/>
    <m/>
    <n v="628.51"/>
    <m/>
    <m/>
    <m/>
    <m/>
    <m/>
    <m/>
    <m/>
    <x v="0"/>
    <n v="100"/>
    <m/>
    <m/>
    <n v="5"/>
    <n v="0"/>
    <m/>
    <s v="ND"/>
    <n v="0"/>
    <n v="0"/>
    <m/>
    <n v="0"/>
    <m/>
    <m/>
    <s v="ND"/>
    <m/>
    <m/>
    <n v="95"/>
    <s v="resolving missing percent"/>
    <n v="5"/>
    <n v="0"/>
    <n v="0"/>
    <n v="95"/>
    <m/>
    <n v="0"/>
    <x v="0"/>
  </r>
  <r>
    <x v="0"/>
    <s v="R_1liaOT13w5LWcoy"/>
    <s v="IL"/>
    <n v="62442"/>
    <s v="East North Central"/>
    <x v="0"/>
    <s v="Other"/>
    <s v="Sole Proprietorship"/>
    <x v="3"/>
    <n v="2012"/>
    <n v="7"/>
    <x v="2"/>
    <s v="6 - 10 years"/>
    <x v="1"/>
    <n v="12500"/>
    <n v="12500"/>
    <n v="11500"/>
    <n v="0.92"/>
    <n v="12500"/>
    <n v="1000"/>
    <n v="0"/>
    <n v="0"/>
    <n v="0"/>
    <n v="0"/>
    <n v="0"/>
    <n v="0"/>
    <n v="0"/>
    <n v="0"/>
    <n v="0"/>
    <m/>
    <n v="0"/>
    <n v="11500"/>
    <s v="Worm Castings"/>
    <n v="0"/>
    <m/>
    <n v="0"/>
    <m/>
    <n v="100"/>
    <n v="8"/>
    <n v="0"/>
    <n v="0"/>
    <n v="0"/>
    <n v="0"/>
    <n v="0"/>
    <n v="0"/>
    <n v="0"/>
    <n v="0"/>
    <n v="0"/>
    <n v="0"/>
    <n v="0"/>
    <n v="92"/>
    <m/>
    <n v="0"/>
    <n v="0"/>
    <n v="0"/>
    <m/>
    <n v="0"/>
    <n v="92"/>
    <n v="12500"/>
    <n v="12500"/>
    <m/>
    <m/>
    <m/>
    <m/>
    <m/>
    <m/>
    <n v="0"/>
    <m/>
    <m/>
    <m/>
    <m/>
    <m/>
    <m/>
    <m/>
    <m/>
    <m/>
    <x v="0"/>
    <n v="100"/>
    <n v="95"/>
    <m/>
    <m/>
    <m/>
    <m/>
    <s v="ND"/>
    <m/>
    <n v="0"/>
    <m/>
    <m/>
    <m/>
    <m/>
    <s v="ND"/>
    <m/>
    <m/>
    <n v="5"/>
    <s v="resolving missing percent"/>
    <n v="0"/>
    <n v="0"/>
    <n v="0"/>
    <n v="5"/>
    <m/>
    <m/>
    <x v="0"/>
  </r>
  <r>
    <x v="0"/>
    <s v="R_1pmxFmdM97hVGhY"/>
    <s v="MI"/>
    <n v="48104"/>
    <s v="East North Central"/>
    <x v="0"/>
    <s v="L3C"/>
    <m/>
    <x v="0"/>
    <n v="2018"/>
    <n v="1"/>
    <x v="5"/>
    <s v="0 - 2 years"/>
    <x v="1"/>
    <n v="4000"/>
    <n v="4000"/>
    <n v="4700"/>
    <n v="1.175"/>
    <n v="4000"/>
    <n v="3650"/>
    <n v="0"/>
    <n v="110"/>
    <n v="0"/>
    <n v="100"/>
    <n v="70"/>
    <n v="0"/>
    <n v="0"/>
    <n v="0"/>
    <n v="70"/>
    <m/>
    <n v="0"/>
    <n v="0"/>
    <m/>
    <n v="0"/>
    <m/>
    <n v="0"/>
    <m/>
    <n v="100"/>
    <n v="91.25"/>
    <n v="0"/>
    <n v="2.75"/>
    <n v="0"/>
    <n v="2.5"/>
    <n v="1.7500000000000002"/>
    <n v="0"/>
    <n v="0"/>
    <n v="0"/>
    <n v="1.7500000000000002"/>
    <n v="0"/>
    <n v="0"/>
    <n v="0"/>
    <n v="0"/>
    <n v="0"/>
    <n v="0"/>
    <n v="0"/>
    <m/>
    <n v="2.75"/>
    <n v="1.7500000000000002"/>
    <n v="4000"/>
    <n v="75"/>
    <m/>
    <m/>
    <n v="470"/>
    <m/>
    <m/>
    <m/>
    <n v="400"/>
    <n v="2880"/>
    <m/>
    <m/>
    <m/>
    <m/>
    <n v="175"/>
    <s v="youth enrichment programs"/>
    <m/>
    <m/>
    <x v="0"/>
    <n v="100"/>
    <n v="0"/>
    <m/>
    <m/>
    <n v="0"/>
    <m/>
    <s v="ND"/>
    <m/>
    <n v="0"/>
    <n v="33"/>
    <m/>
    <m/>
    <m/>
    <s v="ND"/>
    <n v="4"/>
    <s v="youth enrichment programs"/>
    <n v="63"/>
    <s v="resolving missing percent"/>
    <n v="0"/>
    <n v="0"/>
    <n v="33"/>
    <n v="67"/>
    <m/>
    <n v="0"/>
    <x v="3"/>
  </r>
  <r>
    <x v="0"/>
    <s v="R_3oT941Gf2JBh4qu"/>
    <s v="IN"/>
    <n v="47001"/>
    <s v="East North Central"/>
    <x v="0"/>
    <s v="Nonprofit"/>
    <m/>
    <x v="2"/>
    <n v="2018"/>
    <n v="1"/>
    <x v="5"/>
    <s v="0 - 2 years"/>
    <x v="2"/>
    <n v="3000"/>
    <n v="3000"/>
    <m/>
    <m/>
    <n v="3000"/>
    <n v="3000"/>
    <n v="0"/>
    <n v="0"/>
    <n v="0"/>
    <n v="0"/>
    <n v="0"/>
    <n v="0"/>
    <n v="0"/>
    <n v="0"/>
    <n v="0"/>
    <m/>
    <n v="0"/>
    <n v="0"/>
    <m/>
    <n v="0"/>
    <m/>
    <n v="0"/>
    <m/>
    <n v="100"/>
    <n v="100"/>
    <n v="0"/>
    <n v="0"/>
    <n v="0"/>
    <n v="0"/>
    <n v="0"/>
    <n v="0"/>
    <n v="0"/>
    <n v="0"/>
    <n v="0"/>
    <n v="0"/>
    <n v="0"/>
    <n v="0"/>
    <n v="0"/>
    <n v="0"/>
    <n v="0"/>
    <n v="0"/>
    <m/>
    <n v="0"/>
    <n v="0"/>
    <n v="3000"/>
    <n v="3000"/>
    <m/>
    <m/>
    <m/>
    <m/>
    <m/>
    <m/>
    <m/>
    <m/>
    <m/>
    <m/>
    <m/>
    <m/>
    <m/>
    <m/>
    <m/>
    <m/>
    <x v="0"/>
    <n v="100"/>
    <n v="50"/>
    <m/>
    <m/>
    <m/>
    <m/>
    <s v="ND"/>
    <m/>
    <n v="0"/>
    <m/>
    <m/>
    <m/>
    <m/>
    <s v="ND"/>
    <m/>
    <m/>
    <n v="50"/>
    <s v="resolving missing percent"/>
    <n v="0"/>
    <n v="0"/>
    <n v="0"/>
    <n v="50"/>
    <m/>
    <m/>
    <x v="0"/>
  </r>
  <r>
    <x v="0"/>
    <s v="R_2c5DRufq4OUQUbS"/>
    <s v="KY"/>
    <n v="41071"/>
    <s v="East South Central"/>
    <x v="2"/>
    <s v="C Corp"/>
    <m/>
    <x v="0"/>
    <n v="2015"/>
    <n v="4"/>
    <x v="1"/>
    <s v="3 - 5 years"/>
    <x v="0"/>
    <n v="1100000"/>
    <n v="1000000"/>
    <n v="960000"/>
    <n v="0.87272727272727268"/>
    <n v="1000000"/>
    <n v="708500"/>
    <n v="3000"/>
    <n v="100000"/>
    <n v="1000"/>
    <n v="100000"/>
    <n v="80000"/>
    <n v="1000"/>
    <n v="1000"/>
    <n v="0"/>
    <n v="5000"/>
    <n v="0"/>
    <n v="500"/>
    <n v="0"/>
    <m/>
    <n v="0"/>
    <m/>
    <n v="0"/>
    <m/>
    <n v="99.999999999999986"/>
    <n v="70.850000000000009"/>
    <n v="0.3"/>
    <n v="10"/>
    <n v="0.1"/>
    <n v="10"/>
    <n v="8"/>
    <n v="0.1"/>
    <n v="0.1"/>
    <n v="0"/>
    <n v="0.5"/>
    <n v="0"/>
    <n v="0.05"/>
    <n v="0"/>
    <n v="0"/>
    <n v="0"/>
    <n v="0"/>
    <n v="0"/>
    <m/>
    <n v="10.1"/>
    <n v="0.75"/>
    <n v="1000000"/>
    <n v="100000"/>
    <m/>
    <n v="100000"/>
    <n v="600000"/>
    <n v="100000"/>
    <m/>
    <m/>
    <n v="0"/>
    <m/>
    <n v="100000"/>
    <m/>
    <m/>
    <m/>
    <m/>
    <m/>
    <m/>
    <m/>
    <x v="0"/>
    <n v="100"/>
    <n v="0"/>
    <m/>
    <n v="0"/>
    <n v="0"/>
    <n v="1"/>
    <s v="ND"/>
    <m/>
    <n v="0"/>
    <m/>
    <n v="0"/>
    <m/>
    <m/>
    <s v="ND"/>
    <m/>
    <m/>
    <n v="99"/>
    <s v="resolving missing percent"/>
    <n v="0"/>
    <n v="1"/>
    <n v="0"/>
    <n v="99"/>
    <m/>
    <m/>
    <x v="2"/>
  </r>
  <r>
    <x v="0"/>
    <s v="R_SATQxuxe8JTYPUl"/>
    <s v="PA"/>
    <n v="15019"/>
    <s v="Middle Atlantic"/>
    <x v="3"/>
    <s v="LLC"/>
    <m/>
    <x v="0"/>
    <n v="2014"/>
    <n v="5"/>
    <x v="1"/>
    <s v="3 - 5 years"/>
    <x v="0"/>
    <n v="1153000"/>
    <n v="1103000"/>
    <n v="1023000"/>
    <n v="0.88725065047701646"/>
    <n v="1103000"/>
    <n v="1124"/>
    <n v="0"/>
    <n v="2176"/>
    <n v="0"/>
    <n v="633000"/>
    <n v="108000"/>
    <n v="11000"/>
    <n v="0"/>
    <n v="0"/>
    <n v="162000"/>
    <m/>
    <n v="0"/>
    <n v="74700"/>
    <s v="Cheese"/>
    <n v="111000"/>
    <s v="Cider"/>
    <n v="0"/>
    <m/>
    <n v="100"/>
    <n v="0.10190389845874886"/>
    <n v="0"/>
    <n v="0.19728014505893016"/>
    <n v="0"/>
    <n v="57.388939256572982"/>
    <n v="9.7914777878513153"/>
    <n v="0.99728014505893015"/>
    <n v="0"/>
    <n v="0"/>
    <n v="14.68721668177697"/>
    <n v="0"/>
    <n v="0"/>
    <n v="6.7724388032638263"/>
    <m/>
    <n v="10.063463281958295"/>
    <m/>
    <n v="0"/>
    <m/>
    <n v="0.19728014505893016"/>
    <n v="32.520398912058027"/>
    <n v="1103000"/>
    <n v="0"/>
    <n v="0"/>
    <n v="1103000"/>
    <n v="0"/>
    <n v="0"/>
    <n v="0"/>
    <n v="0"/>
    <n v="0"/>
    <n v="0"/>
    <n v="0"/>
    <n v="0"/>
    <n v="0"/>
    <n v="0"/>
    <n v="0"/>
    <n v="0"/>
    <n v="0"/>
    <m/>
    <x v="0"/>
    <n v="100"/>
    <n v="0"/>
    <n v="0"/>
    <n v="100"/>
    <n v="0"/>
    <n v="0"/>
    <n v="0"/>
    <n v="0"/>
    <n v="0"/>
    <n v="0"/>
    <n v="0"/>
    <n v="0"/>
    <n v="0"/>
    <n v="0"/>
    <n v="0"/>
    <m/>
    <n v="0"/>
    <m/>
    <n v="100"/>
    <n v="0"/>
    <n v="0"/>
    <n v="0"/>
    <m/>
    <n v="0"/>
    <x v="2"/>
  </r>
  <r>
    <x v="0"/>
    <s v="R_3CSZDorVmiXhS2R"/>
    <s v="PA"/>
    <n v="19134"/>
    <s v="Middle Atlantic"/>
    <x v="3"/>
    <s v="Nonprofit"/>
    <m/>
    <x v="2"/>
    <n v="2008"/>
    <n v="11"/>
    <x v="0"/>
    <s v="11+ years"/>
    <x v="0"/>
    <n v="9500000"/>
    <n v="6200000"/>
    <n v="7800000"/>
    <n v="0.82105263157894737"/>
    <n v="6200000"/>
    <n v="2270000"/>
    <n v="970000"/>
    <n v="818000"/>
    <n v="14000"/>
    <n v="504500"/>
    <n v="504500"/>
    <n v="0"/>
    <n v="0"/>
    <n v="0"/>
    <n v="92000"/>
    <m/>
    <n v="0"/>
    <n v="1027000"/>
    <m/>
    <n v="0"/>
    <m/>
    <n v="0"/>
    <m/>
    <n v="100"/>
    <n v="36.612903225806456"/>
    <n v="15.645161290322582"/>
    <n v="13.193548387096774"/>
    <n v="0.22580645161290325"/>
    <n v="8.137096774193548"/>
    <n v="8.137096774193548"/>
    <n v="0"/>
    <n v="0"/>
    <n v="0"/>
    <n v="1.4838709677419355"/>
    <n v="0"/>
    <n v="0"/>
    <n v="16.56451612903226"/>
    <n v="0"/>
    <n v="0"/>
    <n v="0"/>
    <n v="0"/>
    <m/>
    <n v="13.419354838709678"/>
    <n v="18.048387096774196"/>
    <n v="6137384"/>
    <n v="873400"/>
    <n v="988403"/>
    <m/>
    <n v="1301624"/>
    <n v="48366"/>
    <m/>
    <m/>
    <n v="78261"/>
    <n v="1205606"/>
    <n v="813885"/>
    <n v="523669"/>
    <m/>
    <m/>
    <n v="304170"/>
    <s v="Community Orgs"/>
    <m/>
    <m/>
    <x v="0"/>
    <n v="100"/>
    <n v="0"/>
    <n v="0"/>
    <m/>
    <n v="0"/>
    <n v="0"/>
    <s v="ND"/>
    <m/>
    <n v="10"/>
    <n v="0"/>
    <n v="0"/>
    <n v="0"/>
    <m/>
    <s v="ND"/>
    <n v="15"/>
    <s v="Community Orgs"/>
    <n v="75"/>
    <s v="resolving missing percent"/>
    <n v="0"/>
    <n v="0"/>
    <n v="10"/>
    <n v="90"/>
    <m/>
    <n v="0"/>
    <x v="0"/>
  </r>
  <r>
    <x v="0"/>
    <s v="R_1DtAyPapa8uABRS"/>
    <s v="NY"/>
    <n v="12015"/>
    <s v="Middle Atlantic"/>
    <x v="3"/>
    <s v="LLC"/>
    <m/>
    <x v="0"/>
    <n v="2011"/>
    <n v="8"/>
    <x v="2"/>
    <s v="6 - 10 years"/>
    <x v="2"/>
    <n v="3000000"/>
    <n v="3000000"/>
    <n v="3000000"/>
    <n v="1"/>
    <n v="3000000"/>
    <n v="2500000"/>
    <n v="0"/>
    <n v="100000"/>
    <n v="0"/>
    <n v="100000"/>
    <n v="50000"/>
    <n v="0"/>
    <n v="100000"/>
    <n v="0"/>
    <n v="150000"/>
    <m/>
    <n v="0"/>
    <n v="0"/>
    <m/>
    <n v="0"/>
    <m/>
    <n v="0"/>
    <m/>
    <n v="100"/>
    <n v="83.333333333333343"/>
    <n v="0"/>
    <n v="3.3333333333333335"/>
    <n v="0"/>
    <n v="3.3333333333333335"/>
    <n v="1.6666666666666667"/>
    <n v="0"/>
    <n v="3.3333333333333335"/>
    <n v="0"/>
    <n v="5"/>
    <n v="0"/>
    <n v="0"/>
    <n v="0"/>
    <n v="0"/>
    <n v="0"/>
    <n v="0"/>
    <n v="0"/>
    <m/>
    <n v="3.3333333333333335"/>
    <n v="8.3333333333333339"/>
    <n v="3000000"/>
    <n v="3000000"/>
    <m/>
    <m/>
    <m/>
    <m/>
    <m/>
    <m/>
    <n v="0"/>
    <m/>
    <m/>
    <m/>
    <m/>
    <m/>
    <m/>
    <m/>
    <m/>
    <m/>
    <x v="0"/>
    <n v="100"/>
    <n v="2"/>
    <m/>
    <m/>
    <m/>
    <m/>
    <s v="ND"/>
    <m/>
    <n v="0"/>
    <m/>
    <m/>
    <m/>
    <m/>
    <s v="ND"/>
    <m/>
    <m/>
    <n v="98"/>
    <s v="resolving missing percent"/>
    <n v="0"/>
    <n v="0"/>
    <n v="0"/>
    <n v="98"/>
    <m/>
    <m/>
    <x v="2"/>
  </r>
  <r>
    <x v="0"/>
    <s v="R_2B3fB9qkKvRsGVJ"/>
    <s v="PA"/>
    <n v="15201"/>
    <s v="Middle Atlantic"/>
    <x v="3"/>
    <s v="Producer Cooperative"/>
    <m/>
    <x v="1"/>
    <n v="1999"/>
    <n v="20"/>
    <x v="3"/>
    <s v="11+ years"/>
    <x v="1"/>
    <n v="1258841"/>
    <n v="1258841"/>
    <n v="1373587.19"/>
    <n v="1.0911522503636282"/>
    <n v="1258841"/>
    <n v="710914.09"/>
    <n v="0"/>
    <n v="203426.15"/>
    <n v="0"/>
    <n v="180909.35"/>
    <n v="75320.61"/>
    <n v="10600.4"/>
    <n v="948"/>
    <n v="2976.09"/>
    <n v="50590.51"/>
    <n v="0"/>
    <n v="3029.15"/>
    <n v="779.43"/>
    <s v="bath &amp; body products"/>
    <n v="9226.41"/>
    <s v="apple cider &amp; other beverages"/>
    <n v="10120.81"/>
    <s v="seedlings, flowers"/>
    <n v="100.00000000000001"/>
    <n v="56.473700014537172"/>
    <n v="0"/>
    <n v="16.159796987864233"/>
    <n v="0"/>
    <n v="14.371104055238112"/>
    <n v="5.983329904253198"/>
    <n v="0.84207616370931671"/>
    <n v="7.530736606132149E-2"/>
    <n v="0.23641508339814163"/>
    <n v="4.0188165145558497"/>
    <n v="0"/>
    <n v="0.24063007162937974"/>
    <n v="6.1916477140480805E-2"/>
    <m/>
    <n v="0.73292894019181132"/>
    <m/>
    <n v="0.80397842142097364"/>
    <m/>
    <n v="16.159796987864233"/>
    <n v="7.0120690381072759"/>
    <n v="1264980.3"/>
    <n v="692362.55"/>
    <n v="0"/>
    <n v="3139.3"/>
    <n v="566824.81000000006"/>
    <n v="0"/>
    <m/>
    <n v="0"/>
    <n v="0"/>
    <n v="0"/>
    <n v="1153.6400000000001"/>
    <n v="0"/>
    <n v="1500"/>
    <m/>
    <m/>
    <m/>
    <m/>
    <m/>
    <x v="0"/>
    <n v="100"/>
    <n v="1"/>
    <m/>
    <n v="0"/>
    <n v="0"/>
    <m/>
    <s v="ND"/>
    <m/>
    <n v="0"/>
    <m/>
    <n v="0"/>
    <m/>
    <n v="0"/>
    <s v="ND"/>
    <m/>
    <m/>
    <n v="99"/>
    <s v="resolving missing percent"/>
    <n v="0"/>
    <n v="0"/>
    <n v="0"/>
    <n v="99"/>
    <m/>
    <n v="0"/>
    <x v="3"/>
  </r>
  <r>
    <x v="0"/>
    <s v="R_2EAyljVlKLZm46R"/>
    <s v="PA"/>
    <n v="17102"/>
    <s v="Middle Atlantic"/>
    <x v="3"/>
    <s v="LLC"/>
    <m/>
    <x v="0"/>
    <n v="2015"/>
    <n v="4"/>
    <x v="1"/>
    <s v="3 - 5 years"/>
    <x v="2"/>
    <n v="602245"/>
    <n v="596824"/>
    <n v="544482"/>
    <n v="0.90408720703368228"/>
    <n v="596824"/>
    <n v="178846"/>
    <n v="0"/>
    <n v="30653"/>
    <n v="0"/>
    <n v="161572"/>
    <n v="33016"/>
    <n v="482"/>
    <n v="92732"/>
    <n v="13289"/>
    <n v="50625"/>
    <n v="0"/>
    <n v="0"/>
    <n v="29025"/>
    <s v="Grab &amp; go"/>
    <n v="6584"/>
    <m/>
    <n v="0"/>
    <m/>
    <n v="99.999999999999986"/>
    <n v="29.966288218972426"/>
    <n v="0"/>
    <n v="5.1360199991957431"/>
    <n v="0"/>
    <n v="27.071967615243352"/>
    <n v="5.5319491173277218"/>
    <n v="8.0760827312574557E-2"/>
    <n v="15.537578917737893"/>
    <n v="2.226619572939426"/>
    <n v="8.48240017157487"/>
    <n v="0"/>
    <n v="0"/>
    <n v="4.8632427650362589"/>
    <m/>
    <n v="1.1031727946597321"/>
    <n v="0"/>
    <n v="0"/>
    <m/>
    <n v="5.1360199991957431"/>
    <n v="32.293775049260752"/>
    <n v="596824"/>
    <n v="577498"/>
    <m/>
    <m/>
    <n v="19326"/>
    <m/>
    <m/>
    <m/>
    <n v="0"/>
    <m/>
    <m/>
    <m/>
    <m/>
    <m/>
    <m/>
    <m/>
    <m/>
    <m/>
    <x v="0"/>
    <n v="100"/>
    <n v="38"/>
    <m/>
    <m/>
    <n v="2"/>
    <m/>
    <s v="ND"/>
    <m/>
    <n v="0"/>
    <m/>
    <m/>
    <m/>
    <m/>
    <s v="ND"/>
    <m/>
    <m/>
    <n v="60"/>
    <s v="resolving missing percent"/>
    <n v="0"/>
    <n v="0"/>
    <n v="0"/>
    <n v="60"/>
    <s v="Yes"/>
    <n v="3187"/>
    <x v="3"/>
  </r>
  <r>
    <x v="0"/>
    <s v="R_2uxQQG0UiHlXl8p"/>
    <s v="PA"/>
    <n v="16914"/>
    <s v="Middle Atlantic"/>
    <x v="3"/>
    <s v="LLC"/>
    <m/>
    <x v="0"/>
    <n v="2018"/>
    <n v="1"/>
    <x v="5"/>
    <s v="0 - 2 years"/>
    <x v="2"/>
    <n v="107298"/>
    <n v="107298"/>
    <n v="89814"/>
    <n v="0.83705194877816924"/>
    <n v="107298"/>
    <n v="19525"/>
    <n v="0"/>
    <n v="39226"/>
    <n v="0"/>
    <n v="16437"/>
    <n v="4877"/>
    <n v="1532"/>
    <n v="5665"/>
    <n v="2805"/>
    <n v="11692"/>
    <m/>
    <n v="0"/>
    <n v="1485"/>
    <s v="Fruit"/>
    <n v="2179"/>
    <s v="Pasta"/>
    <n v="1875"/>
    <s v="Chocolate"/>
    <n v="99.999999999999986"/>
    <n v="18.196984100356019"/>
    <n v="0"/>
    <n v="36.557997353165952"/>
    <n v="0"/>
    <n v="15.319018061846446"/>
    <n v="4.5452850938507705"/>
    <n v="1.4277992134056552"/>
    <n v="5.2796883446103369"/>
    <n v="2.6142146172342446"/>
    <n v="10.896754832336111"/>
    <n v="0"/>
    <n v="0"/>
    <n v="1.3839959738298944"/>
    <m/>
    <n v="2.0307927454379393"/>
    <m/>
    <n v="1.7474696639266343"/>
    <m/>
    <n v="36.557997353165952"/>
    <n v="25.380715390780814"/>
    <n v="107298"/>
    <n v="82620"/>
    <m/>
    <n v="24678"/>
    <m/>
    <m/>
    <m/>
    <m/>
    <n v="0"/>
    <m/>
    <m/>
    <m/>
    <m/>
    <m/>
    <m/>
    <m/>
    <m/>
    <m/>
    <x v="0"/>
    <n v="100"/>
    <n v="11"/>
    <m/>
    <n v="0"/>
    <m/>
    <m/>
    <s v="ND"/>
    <m/>
    <n v="0"/>
    <m/>
    <m/>
    <m/>
    <m/>
    <s v="ND"/>
    <m/>
    <m/>
    <n v="89"/>
    <s v="resolving missing percent"/>
    <n v="0"/>
    <n v="0"/>
    <n v="0"/>
    <n v="89"/>
    <m/>
    <n v="0"/>
    <x v="3"/>
  </r>
  <r>
    <x v="0"/>
    <s v="R_3nGjT3cSqm7Y9Ia"/>
    <s v="AZ"/>
    <n v="85028"/>
    <s v="Mountain"/>
    <x v="1"/>
    <s v="Producer-Consumer Cooperative"/>
    <m/>
    <x v="1"/>
    <n v="2017"/>
    <n v="2"/>
    <x v="5"/>
    <s v="0 - 2 years"/>
    <x v="1"/>
    <n v="100000"/>
    <n v="95000"/>
    <n v="2390"/>
    <m/>
    <n v="100700"/>
    <n v="100000"/>
    <n v="0"/>
    <n v="0"/>
    <n v="0"/>
    <n v="0"/>
    <n v="0"/>
    <n v="200"/>
    <n v="0"/>
    <n v="0"/>
    <n v="0"/>
    <m/>
    <n v="500"/>
    <n v="0"/>
    <m/>
    <n v="0"/>
    <m/>
    <n v="0"/>
    <m/>
    <n v="100"/>
    <n v="99.304865938430993"/>
    <n v="0"/>
    <n v="0"/>
    <n v="0"/>
    <n v="0"/>
    <n v="0"/>
    <n v="0.19860973187686196"/>
    <n v="0"/>
    <n v="0"/>
    <n v="0"/>
    <n v="0"/>
    <n v="0.49652432969215493"/>
    <n v="0"/>
    <n v="0"/>
    <n v="0"/>
    <n v="0"/>
    <n v="0"/>
    <m/>
    <n v="0"/>
    <n v="0.69513406156901691"/>
    <n v="95000"/>
    <n v="24000"/>
    <m/>
    <n v="2000"/>
    <m/>
    <m/>
    <m/>
    <m/>
    <n v="0"/>
    <n v="69000"/>
    <m/>
    <m/>
    <m/>
    <m/>
    <m/>
    <m/>
    <m/>
    <m/>
    <x v="0"/>
    <n v="100"/>
    <n v="21"/>
    <m/>
    <n v="2"/>
    <m/>
    <m/>
    <s v="ND"/>
    <m/>
    <n v="0"/>
    <n v="42"/>
    <m/>
    <m/>
    <m/>
    <s v="ND"/>
    <m/>
    <m/>
    <n v="35"/>
    <s v="resolving missing percent"/>
    <n v="2"/>
    <n v="0"/>
    <n v="42"/>
    <n v="35"/>
    <s v="Yes"/>
    <n v="2000"/>
    <x v="2"/>
  </r>
  <r>
    <x v="0"/>
    <s v="R_OQpZcgoL6pCFH33"/>
    <s v="MT"/>
    <n v="59107"/>
    <s v="Mountain"/>
    <x v="1"/>
    <s v="Other"/>
    <s v="Agricultural Marketing Cooperative"/>
    <x v="3"/>
    <n v="2019"/>
    <n v="0"/>
    <x v="5"/>
    <s v="0 - 2 years"/>
    <x v="1"/>
    <m/>
    <n v="50000"/>
    <m/>
    <m/>
    <n v="50000"/>
    <n v="25000"/>
    <n v="0"/>
    <n v="25000"/>
    <n v="0"/>
    <n v="0"/>
    <n v="0"/>
    <n v="0"/>
    <n v="0"/>
    <n v="0"/>
    <n v="0"/>
    <m/>
    <n v="0"/>
    <n v="0"/>
    <m/>
    <n v="0"/>
    <m/>
    <n v="0"/>
    <m/>
    <n v="100"/>
    <n v="50"/>
    <n v="0"/>
    <n v="50"/>
    <n v="0"/>
    <n v="0"/>
    <n v="0"/>
    <n v="0"/>
    <n v="0"/>
    <n v="0"/>
    <n v="0"/>
    <n v="0"/>
    <n v="0"/>
    <n v="0"/>
    <n v="0"/>
    <n v="0"/>
    <n v="0"/>
    <n v="0"/>
    <m/>
    <n v="50"/>
    <n v="0"/>
    <n v="50000"/>
    <n v="25000"/>
    <n v="15000"/>
    <n v="10000"/>
    <m/>
    <m/>
    <m/>
    <m/>
    <n v="0"/>
    <m/>
    <m/>
    <m/>
    <m/>
    <m/>
    <m/>
    <m/>
    <m/>
    <m/>
    <x v="0"/>
    <n v="100"/>
    <n v="0"/>
    <n v="10"/>
    <n v="0"/>
    <m/>
    <m/>
    <s v="ND"/>
    <m/>
    <n v="0"/>
    <m/>
    <m/>
    <m/>
    <m/>
    <s v="ND"/>
    <m/>
    <m/>
    <n v="90"/>
    <s v="resolving missing percent"/>
    <n v="10"/>
    <n v="0"/>
    <n v="0"/>
    <n v="90"/>
    <m/>
    <m/>
    <x v="0"/>
  </r>
  <r>
    <x v="0"/>
    <s v="R_tYt5MFAUyUXihLr"/>
    <s v="ID"/>
    <n v="83864"/>
    <s v="Mountain"/>
    <x v="1"/>
    <s v="No formal legal structure"/>
    <m/>
    <x v="3"/>
    <n v="1990"/>
    <n v="29"/>
    <x v="4"/>
    <s v="11+ years"/>
    <x v="2"/>
    <n v="18000"/>
    <n v="8000"/>
    <m/>
    <m/>
    <n v="8000"/>
    <n v="7000"/>
    <n v="0"/>
    <n v="0"/>
    <n v="0"/>
    <n v="0"/>
    <n v="500"/>
    <n v="0"/>
    <n v="0"/>
    <n v="0"/>
    <n v="500"/>
    <m/>
    <n v="0"/>
    <n v="0"/>
    <m/>
    <n v="0"/>
    <m/>
    <n v="0"/>
    <m/>
    <n v="100"/>
    <n v="87.5"/>
    <n v="0"/>
    <n v="0"/>
    <n v="0"/>
    <n v="0"/>
    <n v="6.25"/>
    <n v="0"/>
    <n v="0"/>
    <n v="0"/>
    <n v="6.25"/>
    <n v="0"/>
    <n v="0"/>
    <n v="0"/>
    <n v="0"/>
    <n v="0"/>
    <n v="0"/>
    <n v="0"/>
    <m/>
    <n v="0"/>
    <n v="6.25"/>
    <n v="8000"/>
    <n v="3000"/>
    <m/>
    <n v="2000"/>
    <n v="1500"/>
    <m/>
    <m/>
    <m/>
    <m/>
    <m/>
    <m/>
    <m/>
    <m/>
    <m/>
    <n v="1500"/>
    <s v="FARM STAND"/>
    <m/>
    <m/>
    <x v="0"/>
    <n v="100"/>
    <n v="10"/>
    <m/>
    <n v="0"/>
    <n v="0"/>
    <m/>
    <s v="ND"/>
    <m/>
    <n v="0"/>
    <m/>
    <m/>
    <m/>
    <m/>
    <s v="ND"/>
    <n v="0"/>
    <m/>
    <n v="90"/>
    <s v="resolving missing percent"/>
    <n v="0"/>
    <n v="0"/>
    <n v="0"/>
    <n v="90"/>
    <m/>
    <n v="0"/>
    <x v="1"/>
  </r>
  <r>
    <x v="0"/>
    <s v="R_239x57iGrheKiYx"/>
    <s v="WY"/>
    <n v="82514"/>
    <s v="Mountain"/>
    <x v="1"/>
    <s v="No formal legal structure"/>
    <m/>
    <x v="3"/>
    <n v="2018"/>
    <n v="1"/>
    <x v="5"/>
    <s v="0 - 2 years"/>
    <x v="2"/>
    <n v="26673"/>
    <n v="90"/>
    <n v="36000"/>
    <n v="1.3496794511303565"/>
    <n v="90"/>
    <n v="0"/>
    <n v="0"/>
    <n v="0"/>
    <n v="0"/>
    <n v="0"/>
    <n v="20"/>
    <n v="0"/>
    <n v="40"/>
    <n v="0"/>
    <n v="30"/>
    <m/>
    <n v="0"/>
    <n v="0"/>
    <m/>
    <n v="0"/>
    <m/>
    <n v="0"/>
    <m/>
    <n v="99.999999999999986"/>
    <n v="0"/>
    <n v="0"/>
    <n v="0"/>
    <n v="0"/>
    <n v="0"/>
    <n v="22.222222222222221"/>
    <n v="0"/>
    <n v="44.444444444444443"/>
    <n v="0"/>
    <n v="33.333333333333329"/>
    <n v="0"/>
    <n v="0"/>
    <n v="0"/>
    <n v="0"/>
    <n v="0"/>
    <n v="0"/>
    <n v="0"/>
    <m/>
    <n v="0"/>
    <n v="77.777777777777771"/>
    <n v="90"/>
    <n v="90"/>
    <n v="0"/>
    <n v="0"/>
    <n v="0"/>
    <n v="0"/>
    <m/>
    <n v="0"/>
    <n v="0"/>
    <n v="0"/>
    <n v="0"/>
    <n v="0"/>
    <n v="0"/>
    <m/>
    <n v="0"/>
    <m/>
    <n v="0"/>
    <m/>
    <x v="0"/>
    <n v="100"/>
    <n v="100"/>
    <m/>
    <m/>
    <m/>
    <m/>
    <m/>
    <m/>
    <n v="0"/>
    <m/>
    <m/>
    <m/>
    <m/>
    <m/>
    <m/>
    <m/>
    <m/>
    <m/>
    <n v="0"/>
    <n v="0"/>
    <n v="0"/>
    <n v="0"/>
    <m/>
    <n v="0"/>
    <x v="0"/>
  </r>
  <r>
    <x v="0"/>
    <s v="R_2ttxvZ3IjhE6Nie"/>
    <s v="ME"/>
    <n v="4962"/>
    <s v="New England"/>
    <x v="3"/>
    <s v="Other"/>
    <s v="Worker Co-operative"/>
    <x v="3"/>
    <n v="2008"/>
    <n v="11"/>
    <x v="0"/>
    <s v="11+ years"/>
    <x v="0"/>
    <n v="2700000"/>
    <n v="2600000"/>
    <n v="845985"/>
    <n v="0.31332777777777776"/>
    <n v="2596000"/>
    <n v="995000"/>
    <n v="0"/>
    <n v="53000"/>
    <n v="0"/>
    <n v="624000"/>
    <n v="100000"/>
    <n v="75000"/>
    <n v="0"/>
    <n v="0"/>
    <n v="209000"/>
    <m/>
    <n v="0"/>
    <n v="540000"/>
    <s v="Produce &amp; Fruit, NOT LOCAL"/>
    <n v="0"/>
    <m/>
    <n v="0"/>
    <m/>
    <n v="100"/>
    <n v="38.328197226502311"/>
    <n v="0"/>
    <n v="2.0416024653312785"/>
    <n v="0"/>
    <n v="24.03697996918336"/>
    <n v="3.8520801232665636"/>
    <n v="2.889060092449923"/>
    <n v="0"/>
    <n v="0"/>
    <n v="8.0508474576271176"/>
    <n v="0"/>
    <n v="0"/>
    <n v="20.801232665639446"/>
    <m/>
    <n v="0"/>
    <n v="0"/>
    <n v="0"/>
    <m/>
    <n v="2.0416024653312785"/>
    <n v="31.741140215716488"/>
    <n v="2600000"/>
    <n v="100000"/>
    <n v="336000"/>
    <n v="1500000"/>
    <n v="200000"/>
    <n v="250000"/>
    <m/>
    <n v="50000"/>
    <n v="0"/>
    <n v="20000"/>
    <n v="144000"/>
    <m/>
    <m/>
    <m/>
    <m/>
    <m/>
    <m/>
    <m/>
    <x v="0"/>
    <n v="100"/>
    <n v="0"/>
    <n v="30"/>
    <n v="25"/>
    <n v="0"/>
    <n v="0"/>
    <s v="ND"/>
    <n v="0"/>
    <n v="0"/>
    <n v="10"/>
    <n v="10"/>
    <m/>
    <m/>
    <s v="ND"/>
    <m/>
    <m/>
    <n v="25"/>
    <s v="resolving missing percent"/>
    <n v="55"/>
    <n v="0"/>
    <n v="20"/>
    <n v="25"/>
    <m/>
    <m/>
    <x v="3"/>
  </r>
  <r>
    <x v="0"/>
    <s v="R_1ikuwmwk3222YDU"/>
    <s v="MA"/>
    <n v="2762"/>
    <s v="New England"/>
    <x v="3"/>
    <s v="Nonprofit"/>
    <m/>
    <x v="2"/>
    <n v="1997"/>
    <n v="22"/>
    <x v="4"/>
    <s v="11+ years"/>
    <x v="0"/>
    <n v="3225000"/>
    <n v="2600000"/>
    <n v="3422700"/>
    <n v="1.0613023255813954"/>
    <n v="2600000"/>
    <n v="2600000"/>
    <n v="0"/>
    <n v="0"/>
    <n v="0"/>
    <n v="0"/>
    <n v="0"/>
    <n v="0"/>
    <n v="0"/>
    <n v="0"/>
    <n v="0"/>
    <m/>
    <n v="0"/>
    <n v="0"/>
    <m/>
    <n v="0"/>
    <m/>
    <n v="0"/>
    <m/>
    <n v="100"/>
    <n v="100"/>
    <n v="0"/>
    <n v="0"/>
    <n v="0"/>
    <n v="0"/>
    <n v="0"/>
    <n v="0"/>
    <n v="0"/>
    <n v="0"/>
    <n v="0"/>
    <n v="0"/>
    <n v="0"/>
    <n v="0"/>
    <n v="0"/>
    <n v="0"/>
    <n v="0"/>
    <n v="0"/>
    <m/>
    <n v="0"/>
    <n v="0"/>
    <n v="2600000"/>
    <m/>
    <n v="1884000"/>
    <n v="213600"/>
    <m/>
    <n v="342000"/>
    <m/>
    <m/>
    <n v="0"/>
    <n v="2400"/>
    <n v="99000"/>
    <m/>
    <m/>
    <m/>
    <n v="59000"/>
    <s v="misc small"/>
    <m/>
    <m/>
    <x v="0"/>
    <n v="100"/>
    <m/>
    <n v="6"/>
    <n v="0"/>
    <m/>
    <n v="2"/>
    <s v="ND"/>
    <m/>
    <n v="0"/>
    <n v="0"/>
    <n v="0"/>
    <m/>
    <m/>
    <s v="ND"/>
    <n v="0"/>
    <m/>
    <n v="92"/>
    <s v="resolving missing percent"/>
    <n v="6"/>
    <n v="2"/>
    <n v="0"/>
    <n v="92"/>
    <m/>
    <m/>
    <x v="2"/>
  </r>
  <r>
    <x v="0"/>
    <s v="R_1js1r6RWEFvP7xT"/>
    <s v="VT"/>
    <n v="5487"/>
    <s v="New England"/>
    <x v="3"/>
    <s v="Nonprofit"/>
    <m/>
    <x v="2"/>
    <n v="2009"/>
    <n v="10"/>
    <x v="2"/>
    <s v="6 - 10 years"/>
    <x v="2"/>
    <n v="800000"/>
    <n v="800000"/>
    <n v="818000"/>
    <n v="1.0225"/>
    <n v="800000"/>
    <n v="550000"/>
    <n v="91000"/>
    <n v="60000"/>
    <n v="16000"/>
    <n v="50000"/>
    <n v="19000"/>
    <n v="1000"/>
    <n v="13000"/>
    <n v="0"/>
    <n v="0"/>
    <m/>
    <n v="0"/>
    <n v="0"/>
    <m/>
    <n v="0"/>
    <m/>
    <n v="0"/>
    <m/>
    <n v="100"/>
    <n v="68.75"/>
    <n v="11.375"/>
    <n v="7.5"/>
    <n v="2"/>
    <n v="6.25"/>
    <n v="2.375"/>
    <n v="0.125"/>
    <n v="1.625"/>
    <n v="0"/>
    <n v="0"/>
    <n v="0"/>
    <n v="0"/>
    <n v="0"/>
    <n v="0"/>
    <n v="0"/>
    <n v="0"/>
    <n v="0"/>
    <m/>
    <n v="9.5"/>
    <n v="1.75"/>
    <n v="800000"/>
    <n v="685000"/>
    <m/>
    <m/>
    <m/>
    <m/>
    <m/>
    <m/>
    <n v="0"/>
    <m/>
    <n v="115000"/>
    <m/>
    <m/>
    <m/>
    <m/>
    <m/>
    <m/>
    <m/>
    <x v="0"/>
    <n v="100"/>
    <n v="5"/>
    <m/>
    <m/>
    <m/>
    <m/>
    <s v="ND"/>
    <m/>
    <n v="0"/>
    <m/>
    <n v="0"/>
    <m/>
    <m/>
    <s v="ND"/>
    <m/>
    <m/>
    <n v="95"/>
    <s v="resolving missing percent"/>
    <n v="0"/>
    <n v="0"/>
    <n v="0"/>
    <n v="95"/>
    <s v="Yes"/>
    <n v="1100"/>
    <x v="3"/>
  </r>
  <r>
    <x v="0"/>
    <s v="R_1KdODnmQZFbzm4a"/>
    <s v="VT"/>
    <n v="5346"/>
    <s v="New England"/>
    <x v="3"/>
    <s v="Nonprofit"/>
    <m/>
    <x v="2"/>
    <n v="2009"/>
    <n v="10"/>
    <x v="2"/>
    <s v="6 - 10 years"/>
    <x v="0"/>
    <n v="680500"/>
    <n v="392228"/>
    <n v="488503"/>
    <n v="0.71785892725936806"/>
    <n v="392228"/>
    <n v="192303"/>
    <n v="2240"/>
    <n v="30155"/>
    <n v="5737"/>
    <n v="122522"/>
    <n v="1707"/>
    <n v="0"/>
    <n v="13000"/>
    <n v="7881"/>
    <n v="12347"/>
    <m/>
    <n v="0"/>
    <n v="4336"/>
    <s v="beverages"/>
    <n v="0"/>
    <m/>
    <n v="0"/>
    <m/>
    <n v="99.999999999999986"/>
    <n v="49.028371253454623"/>
    <n v="0.57109640311247534"/>
    <n v="7.6881303731503108"/>
    <n v="1.4626696717215497"/>
    <n v="31.23744352774407"/>
    <n v="0.43520605362187298"/>
    <n v="0"/>
    <n v="3.3143987680634734"/>
    <n v="2.0092905147006332"/>
    <n v="3.1479139684061312"/>
    <n v="0"/>
    <n v="0"/>
    <n v="1.1054794660248632"/>
    <m/>
    <n v="0"/>
    <n v="0"/>
    <n v="0"/>
    <m/>
    <n v="9.1508000448718612"/>
    <n v="9.5770827171951023"/>
    <n v="392228"/>
    <n v="14348"/>
    <m/>
    <n v="154232"/>
    <n v="18837"/>
    <m/>
    <m/>
    <m/>
    <n v="0"/>
    <n v="100000"/>
    <n v="9301"/>
    <n v="53090"/>
    <m/>
    <m/>
    <n v="26049"/>
    <s v="Farmstands/ CSAs"/>
    <n v="16371"/>
    <s v="camps, Staff/ other/ corrections"/>
    <x v="0"/>
    <n v="100"/>
    <n v="10"/>
    <m/>
    <n v="5"/>
    <n v="0"/>
    <m/>
    <s v="ND"/>
    <m/>
    <n v="0"/>
    <n v="25"/>
    <n v="0"/>
    <n v="10"/>
    <m/>
    <s v="ND"/>
    <n v="0"/>
    <m/>
    <n v="50"/>
    <s v="resolving missing percent"/>
    <n v="5"/>
    <n v="0"/>
    <n v="35"/>
    <n v="50"/>
    <m/>
    <m/>
    <x v="2"/>
  </r>
  <r>
    <x v="0"/>
    <s v="R_afmAfMvzWhv4T7z"/>
    <s v="VT"/>
    <n v="5855"/>
    <s v="New England"/>
    <x v="3"/>
    <s v="Nonprofit"/>
    <m/>
    <x v="2"/>
    <n v="2009"/>
    <n v="10"/>
    <x v="2"/>
    <s v="6 - 10 years"/>
    <x v="0"/>
    <n v="475784"/>
    <n v="386784"/>
    <n v="470334"/>
    <n v="0.98854522220167129"/>
    <n v="386784"/>
    <n v="105498"/>
    <n v="5627"/>
    <n v="44805"/>
    <n v="0"/>
    <n v="181981"/>
    <n v="12012"/>
    <n v="3054"/>
    <n v="15162"/>
    <n v="0"/>
    <n v="18645"/>
    <n v="0"/>
    <n v="0"/>
    <n v="0"/>
    <m/>
    <n v="0"/>
    <m/>
    <n v="0"/>
    <m/>
    <n v="100"/>
    <n v="27.275688756515265"/>
    <n v="1.454817158931083"/>
    <n v="11.583984859766691"/>
    <n v="0"/>
    <n v="47.049774551170678"/>
    <n v="3.1056093323405314"/>
    <n v="0.78958798709357159"/>
    <n v="3.9200173740382227"/>
    <n v="0"/>
    <n v="4.8205199801439562"/>
    <n v="0"/>
    <n v="0"/>
    <n v="0"/>
    <n v="0"/>
    <n v="0"/>
    <n v="0"/>
    <n v="0"/>
    <m/>
    <n v="11.583984859766691"/>
    <n v="9.5301253412757507"/>
    <n v="386784"/>
    <n v="1656"/>
    <n v="0"/>
    <n v="120159"/>
    <n v="75936"/>
    <n v="0"/>
    <m/>
    <n v="2823"/>
    <n v="2332"/>
    <n v="141617"/>
    <n v="13573"/>
    <n v="10419"/>
    <n v="0"/>
    <m/>
    <n v="10421"/>
    <s v="Senior Meal Site"/>
    <n v="7848"/>
    <s v="Corrections, Summer Camps"/>
    <x v="0"/>
    <n v="100"/>
    <n v="0"/>
    <m/>
    <n v="21"/>
    <n v="12"/>
    <m/>
    <s v="ND"/>
    <n v="0"/>
    <n v="0"/>
    <n v="28"/>
    <n v="1"/>
    <n v="0"/>
    <m/>
    <s v="ND"/>
    <n v="1"/>
    <s v="Senior Meal Site"/>
    <n v="37"/>
    <s v="Corrections + resolving missing percent"/>
    <n v="21"/>
    <n v="0"/>
    <n v="29"/>
    <n v="38"/>
    <m/>
    <m/>
    <x v="0"/>
  </r>
  <r>
    <x v="0"/>
    <s v="R_3Oj2xqRyBL03cXy"/>
    <s v="MA"/>
    <n v="1915"/>
    <s v="New England"/>
    <x v="3"/>
    <s v="Nonprofit"/>
    <m/>
    <x v="2"/>
    <n v="2005"/>
    <n v="14"/>
    <x v="0"/>
    <s v="11+ years"/>
    <x v="2"/>
    <n v="277000"/>
    <n v="151000"/>
    <n v="261000"/>
    <n v="0.9422382671480144"/>
    <n v="151000"/>
    <n v="151000"/>
    <n v="0"/>
    <n v="0"/>
    <n v="0"/>
    <n v="0"/>
    <n v="0"/>
    <n v="0"/>
    <n v="0"/>
    <n v="0"/>
    <n v="0"/>
    <m/>
    <n v="0"/>
    <n v="0"/>
    <m/>
    <n v="0"/>
    <m/>
    <n v="0"/>
    <m/>
    <n v="100"/>
    <n v="100"/>
    <n v="0"/>
    <n v="0"/>
    <n v="0"/>
    <n v="0"/>
    <n v="0"/>
    <n v="0"/>
    <n v="0"/>
    <n v="0"/>
    <n v="0"/>
    <n v="0"/>
    <n v="0"/>
    <n v="0"/>
    <n v="0"/>
    <n v="0"/>
    <n v="0"/>
    <n v="0"/>
    <m/>
    <n v="0"/>
    <n v="0"/>
    <n v="151000"/>
    <n v="151000"/>
    <m/>
    <m/>
    <m/>
    <m/>
    <m/>
    <m/>
    <n v="0"/>
    <m/>
    <m/>
    <m/>
    <m/>
    <m/>
    <m/>
    <m/>
    <m/>
    <m/>
    <x v="0"/>
    <n v="100"/>
    <n v="60"/>
    <m/>
    <m/>
    <m/>
    <m/>
    <s v="ND"/>
    <m/>
    <n v="0"/>
    <m/>
    <m/>
    <m/>
    <m/>
    <s v="ND"/>
    <m/>
    <m/>
    <n v="40"/>
    <s v="resolving missing percent"/>
    <n v="0"/>
    <n v="0"/>
    <n v="0"/>
    <n v="40"/>
    <s v="Yes"/>
    <n v="1200"/>
    <x v="0"/>
  </r>
  <r>
    <x v="0"/>
    <s v="R_0OK5OOtlroBwPct"/>
    <s v="MA"/>
    <n v="1301"/>
    <s v="New England"/>
    <x v="3"/>
    <s v="Nonprofit"/>
    <m/>
    <x v="2"/>
    <n v="2001"/>
    <n v="18"/>
    <x v="3"/>
    <s v="11+ years"/>
    <x v="4"/>
    <n v="495000"/>
    <n v="66000"/>
    <n v="601000"/>
    <n v="1.2141414141414142"/>
    <n v="66000"/>
    <n v="0"/>
    <n v="66000"/>
    <n v="0"/>
    <n v="0"/>
    <n v="0"/>
    <n v="0"/>
    <n v="0"/>
    <n v="0"/>
    <n v="0"/>
    <n v="0"/>
    <m/>
    <n v="0"/>
    <n v="0"/>
    <m/>
    <n v="0"/>
    <m/>
    <n v="0"/>
    <m/>
    <n v="100"/>
    <n v="0"/>
    <n v="100"/>
    <n v="0"/>
    <n v="0"/>
    <n v="0"/>
    <n v="0"/>
    <n v="0"/>
    <n v="0"/>
    <n v="0"/>
    <n v="0"/>
    <n v="0"/>
    <n v="0"/>
    <n v="0"/>
    <n v="0"/>
    <n v="0"/>
    <n v="0"/>
    <n v="0"/>
    <m/>
    <n v="0"/>
    <n v="0"/>
    <n v="66000"/>
    <m/>
    <m/>
    <m/>
    <m/>
    <m/>
    <m/>
    <m/>
    <n v="0"/>
    <n v="60000"/>
    <n v="6000"/>
    <m/>
    <m/>
    <m/>
    <m/>
    <m/>
    <m/>
    <m/>
    <x v="0"/>
    <n v="100"/>
    <m/>
    <m/>
    <m/>
    <m/>
    <m/>
    <s v="ND"/>
    <m/>
    <n v="0"/>
    <n v="65"/>
    <n v="0"/>
    <m/>
    <m/>
    <s v="ND"/>
    <m/>
    <m/>
    <n v="35"/>
    <s v="resolving missing percent"/>
    <n v="0"/>
    <n v="0"/>
    <n v="65"/>
    <n v="35"/>
    <m/>
    <m/>
    <x v="0"/>
  </r>
  <r>
    <x v="0"/>
    <s v="R_1IFZCG5fYXwwTB3"/>
    <s v="CA"/>
    <n v="95076"/>
    <s v="Pacific"/>
    <x v="1"/>
    <s v="C Corp"/>
    <m/>
    <x v="0"/>
    <n v="2016"/>
    <n v="3"/>
    <x v="1"/>
    <s v="3 - 5 years"/>
    <x v="0"/>
    <n v="2800000"/>
    <n v="2800000"/>
    <n v="3300000"/>
    <n v="1.1785714285714286"/>
    <n v="2800000"/>
    <n v="2650000"/>
    <n v="50000"/>
    <n v="0"/>
    <n v="0"/>
    <n v="0"/>
    <n v="0"/>
    <n v="0"/>
    <n v="0"/>
    <n v="0"/>
    <n v="0"/>
    <m/>
    <n v="0"/>
    <n v="100000"/>
    <s v="services - cooling"/>
    <n v="0"/>
    <m/>
    <n v="0"/>
    <m/>
    <n v="100"/>
    <n v="94.642857142857139"/>
    <n v="1.7857142857142856"/>
    <n v="0"/>
    <n v="0"/>
    <n v="0"/>
    <n v="0"/>
    <n v="0"/>
    <n v="0"/>
    <n v="0"/>
    <n v="0"/>
    <n v="0"/>
    <n v="0"/>
    <n v="3.5714285714285712"/>
    <m/>
    <n v="0"/>
    <n v="0"/>
    <n v="0"/>
    <m/>
    <n v="0"/>
    <n v="3.5714285714285712"/>
    <n v="2800000"/>
    <n v="0"/>
    <n v="400000"/>
    <n v="200000"/>
    <n v="800000"/>
    <n v="300000"/>
    <n v="0"/>
    <n v="200000"/>
    <n v="0"/>
    <n v="500000"/>
    <n v="300000"/>
    <n v="0"/>
    <n v="100000"/>
    <n v="0"/>
    <n v="0"/>
    <n v="0"/>
    <n v="0"/>
    <m/>
    <x v="0"/>
    <n v="100"/>
    <n v="0"/>
    <n v="14.285714285714285"/>
    <n v="7.1428571428571423"/>
    <n v="28.571428571428569"/>
    <n v="10.714285714285714"/>
    <n v="0"/>
    <n v="7.1428571428571423"/>
    <n v="0"/>
    <n v="17.857142857142858"/>
    <n v="10.714285714285714"/>
    <n v="0"/>
    <n v="3.5714285714285712"/>
    <n v="0"/>
    <n v="0"/>
    <m/>
    <n v="0"/>
    <m/>
    <n v="21.428571428571427"/>
    <n v="10.714285714285714"/>
    <n v="32.142857142857139"/>
    <n v="0"/>
    <m/>
    <n v="0"/>
    <x v="1"/>
  </r>
  <r>
    <x v="0"/>
    <s v="R_2Vt32FTMwbEvJdk"/>
    <s v="HI"/>
    <n v="96704"/>
    <s v="Pacific"/>
    <x v="1"/>
    <s v="S Corp"/>
    <m/>
    <x v="0"/>
    <n v="1993"/>
    <n v="26"/>
    <x v="4"/>
    <s v="11+ years"/>
    <x v="0"/>
    <n v="1614157.37"/>
    <n v="1614157.37"/>
    <n v="1372033.76"/>
    <n v="0.84999999721216768"/>
    <n v="1614157.3699999999"/>
    <n v="1600501.93"/>
    <n v="0"/>
    <n v="0"/>
    <n v="0"/>
    <n v="1035.6600000000001"/>
    <n v="4666.34"/>
    <n v="0"/>
    <n v="3959.89"/>
    <n v="3893.55"/>
    <n v="100"/>
    <m/>
    <n v="0"/>
    <n v="0"/>
    <m/>
    <n v="0"/>
    <m/>
    <n v="0"/>
    <m/>
    <n v="100"/>
    <n v="99.154020527750646"/>
    <n v="0"/>
    <n v="0"/>
    <n v="0"/>
    <n v="6.4161030346130382E-2"/>
    <n v="0.28908829378885159"/>
    <n v="0"/>
    <n v="0.24532242478934999"/>
    <n v="0.2412125405096035"/>
    <n v="6.1951828154153277E-3"/>
    <n v="0"/>
    <n v="0"/>
    <n v="0"/>
    <n v="0"/>
    <n v="0"/>
    <n v="0"/>
    <n v="0"/>
    <m/>
    <n v="0"/>
    <n v="0.49273014811436877"/>
    <n v="1614157.37"/>
    <n v="160775.47"/>
    <n v="463564.57"/>
    <n v="238874.76"/>
    <n v="713266.38"/>
    <n v="1947.91"/>
    <m/>
    <n v="17573.41"/>
    <n v="0"/>
    <n v="16676.93"/>
    <n v="1149.0999999999999"/>
    <n v="328.84"/>
    <n v="0"/>
    <m/>
    <m/>
    <m/>
    <m/>
    <m/>
    <x v="0"/>
    <n v="100"/>
    <n v="1"/>
    <n v="1"/>
    <n v="1"/>
    <n v="0"/>
    <n v="0"/>
    <s v="ND"/>
    <n v="0"/>
    <n v="0"/>
    <n v="1"/>
    <n v="0"/>
    <n v="0"/>
    <m/>
    <s v="ND"/>
    <m/>
    <m/>
    <n v="96"/>
    <s v="resolving missing percent"/>
    <n v="2"/>
    <n v="0"/>
    <n v="1"/>
    <n v="96"/>
    <s v="Yes"/>
    <n v="2962.63"/>
    <x v="3"/>
  </r>
  <r>
    <x v="0"/>
    <s v="R_2uKxf4WnSQDmqAS"/>
    <s v="CA"/>
    <n v="93721"/>
    <s v="Pacific"/>
    <x v="1"/>
    <s v="B Corp"/>
    <m/>
    <x v="0"/>
    <n v="2015"/>
    <n v="4"/>
    <x v="1"/>
    <s v="3 - 5 years"/>
    <x v="1"/>
    <n v="700000"/>
    <n v="600000"/>
    <n v="1000000"/>
    <n v="1.4285714285714286"/>
    <n v="600000"/>
    <n v="515000"/>
    <n v="15000"/>
    <n v="10000"/>
    <n v="0"/>
    <n v="10000"/>
    <n v="25000"/>
    <n v="3000"/>
    <n v="2000"/>
    <n v="10000"/>
    <n v="10000"/>
    <n v="0"/>
    <n v="0"/>
    <n v="0"/>
    <m/>
    <n v="0"/>
    <m/>
    <n v="0"/>
    <m/>
    <n v="100.00000000000001"/>
    <n v="85.833333333333329"/>
    <n v="2.5"/>
    <n v="1.6666666666666667"/>
    <n v="0"/>
    <n v="1.6666666666666667"/>
    <n v="4.1666666666666661"/>
    <n v="0.5"/>
    <n v="0.33333333333333337"/>
    <n v="1.6666666666666667"/>
    <n v="1.6666666666666667"/>
    <n v="0"/>
    <n v="0"/>
    <n v="0"/>
    <n v="0"/>
    <n v="0"/>
    <n v="0"/>
    <n v="0"/>
    <m/>
    <n v="1.6666666666666667"/>
    <n v="4.166666666666667"/>
    <n v="600000"/>
    <n v="500000"/>
    <n v="0"/>
    <n v="20000"/>
    <n v="10000"/>
    <n v="30000"/>
    <m/>
    <m/>
    <n v="0"/>
    <m/>
    <n v="30000"/>
    <n v="10000"/>
    <m/>
    <m/>
    <m/>
    <m/>
    <m/>
    <m/>
    <x v="0"/>
    <n v="100"/>
    <n v="10"/>
    <m/>
    <n v="0"/>
    <n v="0"/>
    <n v="0"/>
    <s v="ND"/>
    <m/>
    <n v="0"/>
    <m/>
    <n v="0"/>
    <n v="0"/>
    <m/>
    <s v="ND"/>
    <m/>
    <m/>
    <n v="90"/>
    <s v="resolving missing percent"/>
    <n v="0"/>
    <n v="0"/>
    <n v="0"/>
    <n v="90"/>
    <s v="Yes"/>
    <n v="40000"/>
    <x v="0"/>
  </r>
  <r>
    <x v="0"/>
    <s v="R_svuP4ecQCL03TNv"/>
    <s v="CA"/>
    <n v="93901"/>
    <s v="Pacific"/>
    <x v="1"/>
    <s v="LLC"/>
    <m/>
    <x v="0"/>
    <n v="2010"/>
    <n v="9"/>
    <x v="2"/>
    <s v="6 - 10 years"/>
    <x v="1"/>
    <n v="550000"/>
    <n v="500000"/>
    <n v="500000"/>
    <n v="0.90909090909090906"/>
    <n v="500000"/>
    <n v="150000"/>
    <n v="0"/>
    <n v="50000"/>
    <n v="0"/>
    <n v="0"/>
    <n v="0"/>
    <n v="0"/>
    <n v="0"/>
    <n v="0"/>
    <n v="0"/>
    <m/>
    <n v="0"/>
    <n v="300000"/>
    <s v="Beef Jerky"/>
    <n v="0"/>
    <m/>
    <n v="0"/>
    <m/>
    <n v="100"/>
    <n v="30"/>
    <n v="0"/>
    <n v="10"/>
    <n v="0"/>
    <n v="0"/>
    <n v="0"/>
    <n v="0"/>
    <n v="0"/>
    <n v="0"/>
    <n v="0"/>
    <n v="0"/>
    <n v="0"/>
    <n v="60"/>
    <m/>
    <n v="0"/>
    <n v="0"/>
    <n v="0"/>
    <m/>
    <n v="10"/>
    <n v="60"/>
    <n v="500000"/>
    <n v="50000"/>
    <n v="100000"/>
    <n v="200000"/>
    <n v="50000"/>
    <m/>
    <m/>
    <m/>
    <n v="0"/>
    <n v="100000"/>
    <m/>
    <m/>
    <m/>
    <m/>
    <m/>
    <m/>
    <m/>
    <m/>
    <x v="0"/>
    <n v="100"/>
    <n v="0"/>
    <n v="10"/>
    <n v="40"/>
    <n v="0"/>
    <m/>
    <s v="ND"/>
    <m/>
    <n v="0"/>
    <n v="20"/>
    <m/>
    <m/>
    <m/>
    <s v="ND"/>
    <m/>
    <m/>
    <n v="30"/>
    <s v="resolving missing percent"/>
    <n v="50"/>
    <n v="0"/>
    <n v="20"/>
    <n v="30"/>
    <m/>
    <n v="0"/>
    <x v="3"/>
  </r>
  <r>
    <x v="0"/>
    <s v="R_1n0dfTri8YX5PYx"/>
    <s v="WA"/>
    <n v="98134"/>
    <s v="Pacific"/>
    <x v="1"/>
    <s v="LLC"/>
    <m/>
    <x v="0"/>
    <n v="2017"/>
    <n v="2"/>
    <x v="5"/>
    <s v="0 - 2 years"/>
    <x v="0"/>
    <n v="600000"/>
    <n v="300000"/>
    <n v="220000"/>
    <n v="0.36666666666666664"/>
    <n v="300000"/>
    <n v="234000"/>
    <n v="0"/>
    <n v="15000"/>
    <n v="0"/>
    <n v="18000"/>
    <n v="12000"/>
    <n v="6000"/>
    <n v="0"/>
    <n v="0"/>
    <n v="15000"/>
    <m/>
    <n v="0"/>
    <n v="0"/>
    <m/>
    <n v="0"/>
    <m/>
    <n v="0"/>
    <m/>
    <n v="100"/>
    <n v="78"/>
    <n v="0"/>
    <n v="5"/>
    <n v="0"/>
    <n v="6"/>
    <n v="4"/>
    <n v="2"/>
    <n v="0"/>
    <n v="0"/>
    <n v="5"/>
    <n v="0"/>
    <n v="0"/>
    <n v="0"/>
    <n v="0"/>
    <n v="0"/>
    <n v="0"/>
    <n v="0"/>
    <m/>
    <n v="5"/>
    <n v="7"/>
    <n v="300000"/>
    <m/>
    <m/>
    <n v="10000"/>
    <n v="210000"/>
    <m/>
    <m/>
    <n v="5000"/>
    <n v="65000"/>
    <m/>
    <m/>
    <m/>
    <m/>
    <m/>
    <n v="10000"/>
    <s v="Food access programs"/>
    <m/>
    <m/>
    <x v="0"/>
    <n v="100"/>
    <m/>
    <m/>
    <n v="0"/>
    <n v="0"/>
    <m/>
    <s v="ND"/>
    <n v="0"/>
    <n v="20"/>
    <m/>
    <m/>
    <m/>
    <m/>
    <s v="ND"/>
    <n v="5"/>
    <s v="Food access programs"/>
    <n v="75"/>
    <s v="resolving missing percent"/>
    <n v="0"/>
    <n v="0"/>
    <n v="20"/>
    <n v="80"/>
    <m/>
    <m/>
    <x v="2"/>
  </r>
  <r>
    <x v="0"/>
    <s v="R_3gZytMgo0NLOPIE"/>
    <s v="HI"/>
    <n v="96791"/>
    <s v="Pacific"/>
    <x v="1"/>
    <s v="LLC"/>
    <m/>
    <x v="0"/>
    <n v="2015"/>
    <n v="4"/>
    <x v="1"/>
    <s v="3 - 5 years"/>
    <x v="1"/>
    <n v="306474"/>
    <n v="267474"/>
    <n v="288227"/>
    <n v="0.94046150733830602"/>
    <n v="267474"/>
    <n v="236474"/>
    <n v="0"/>
    <n v="5000"/>
    <n v="5000"/>
    <n v="3000"/>
    <n v="8000"/>
    <n v="0"/>
    <n v="0"/>
    <n v="0"/>
    <n v="10000"/>
    <n v="0"/>
    <n v="0"/>
    <n v="0"/>
    <m/>
    <n v="0"/>
    <m/>
    <n v="0"/>
    <m/>
    <n v="99.999999999999986"/>
    <n v="88.41008845719584"/>
    <n v="0"/>
    <n v="1.8693405714200257"/>
    <n v="1.8693405714200257"/>
    <n v="1.1216043428520155"/>
    <n v="2.9909449142720415"/>
    <n v="0"/>
    <n v="0"/>
    <n v="0"/>
    <n v="3.7386811428400515"/>
    <n v="0"/>
    <n v="0"/>
    <n v="0"/>
    <n v="0"/>
    <n v="0"/>
    <n v="0"/>
    <n v="0"/>
    <m/>
    <n v="3.7386811428400515"/>
    <n v="3.7386811428400515"/>
    <n v="267474"/>
    <n v="11432"/>
    <n v="0"/>
    <n v="100000"/>
    <n v="156042"/>
    <n v="0"/>
    <m/>
    <n v="0"/>
    <n v="0"/>
    <n v="0"/>
    <n v="0"/>
    <n v="0"/>
    <n v="0"/>
    <m/>
    <m/>
    <m/>
    <m/>
    <m/>
    <x v="0"/>
    <n v="100"/>
    <n v="9"/>
    <m/>
    <n v="0"/>
    <n v="1"/>
    <m/>
    <s v="ND"/>
    <m/>
    <n v="0"/>
    <m/>
    <m/>
    <m/>
    <m/>
    <s v="ND"/>
    <m/>
    <m/>
    <n v="90"/>
    <s v="resolving missing percent"/>
    <n v="0"/>
    <n v="0"/>
    <n v="0"/>
    <n v="90"/>
    <m/>
    <m/>
    <x v="0"/>
  </r>
  <r>
    <x v="0"/>
    <s v="R_2CJvLKbuKqbybyw"/>
    <s v="HI"/>
    <n v="96729"/>
    <s v="Pacific"/>
    <x v="1"/>
    <s v="Nonprofit"/>
    <m/>
    <x v="2"/>
    <n v="2015"/>
    <n v="4"/>
    <x v="1"/>
    <s v="3 - 5 years"/>
    <x v="2"/>
    <n v="305023.19"/>
    <n v="130648.99"/>
    <n v="185503.75"/>
    <n v="0.6081627760826972"/>
    <n v="126727.07"/>
    <n v="90067.32"/>
    <n v="0"/>
    <n v="22930.37"/>
    <n v="0"/>
    <n v="0"/>
    <n v="457.22"/>
    <n v="0"/>
    <n v="2217.2600000000002"/>
    <n v="0"/>
    <n v="9819.08"/>
    <m/>
    <n v="0"/>
    <n v="980"/>
    <s v="Donations"/>
    <n v="21"/>
    <s v="Other"/>
    <n v="234.82"/>
    <m/>
    <n v="99.999999999999986"/>
    <n v="71.071887008829293"/>
    <n v="0"/>
    <n v="18.094295086282671"/>
    <n v="0"/>
    <n v="0"/>
    <n v="0.36079110800873088"/>
    <n v="0"/>
    <n v="1.7496340758134787"/>
    <n v="0"/>
    <n v="7.7482103863049936"/>
    <n v="0"/>
    <n v="0"/>
    <n v="0.77331544081307957"/>
    <m/>
    <n v="1.6571045160280278E-2"/>
    <m/>
    <n v="0.18529584878747687"/>
    <m/>
    <n v="18.094295086282671"/>
    <n v="10.473026796879308"/>
    <n v="130648.99"/>
    <n v="130648.99"/>
    <m/>
    <m/>
    <m/>
    <m/>
    <m/>
    <m/>
    <n v="0"/>
    <m/>
    <m/>
    <m/>
    <m/>
    <m/>
    <m/>
    <m/>
    <m/>
    <m/>
    <x v="0"/>
    <n v="100"/>
    <n v="30"/>
    <m/>
    <m/>
    <m/>
    <m/>
    <s v="ND"/>
    <m/>
    <n v="0"/>
    <m/>
    <m/>
    <m/>
    <m/>
    <s v="ND"/>
    <m/>
    <m/>
    <n v="70"/>
    <s v="resolving missing percent"/>
    <n v="0"/>
    <n v="0"/>
    <n v="0"/>
    <n v="70"/>
    <s v="Yes"/>
    <n v="14843.94"/>
    <x v="0"/>
  </r>
  <r>
    <x v="0"/>
    <s v="R_3KoxsmNxx6IXR13"/>
    <s v="AK"/>
    <n v="99603"/>
    <s v="Pacific"/>
    <x v="1"/>
    <s v="Nonprofit"/>
    <m/>
    <x v="2"/>
    <n v="2016"/>
    <n v="3"/>
    <x v="1"/>
    <s v="3 - 5 years"/>
    <x v="2"/>
    <n v="10000"/>
    <n v="45000"/>
    <m/>
    <m/>
    <n v="44350"/>
    <n v="35000"/>
    <n v="0"/>
    <n v="6000"/>
    <n v="1000"/>
    <n v="0"/>
    <n v="500"/>
    <n v="0"/>
    <n v="100"/>
    <n v="50"/>
    <n v="1700"/>
    <n v="0"/>
    <n v="0"/>
    <n v="0"/>
    <m/>
    <n v="0"/>
    <m/>
    <n v="0"/>
    <m/>
    <n v="100.00000000000001"/>
    <n v="78.917700112739581"/>
    <n v="0"/>
    <n v="13.528748590755354"/>
    <n v="2.254791431792559"/>
    <n v="0"/>
    <n v="1.1273957158962795"/>
    <n v="0"/>
    <n v="0.22547914317925591"/>
    <n v="0.11273957158962795"/>
    <n v="3.8331454340473505"/>
    <n v="0"/>
    <n v="0"/>
    <n v="0"/>
    <n v="0"/>
    <n v="0"/>
    <n v="0"/>
    <n v="0"/>
    <m/>
    <n v="15.783540022547914"/>
    <n v="4.1713641488162345"/>
    <n v="45000"/>
    <n v="45000"/>
    <m/>
    <m/>
    <m/>
    <m/>
    <m/>
    <m/>
    <m/>
    <m/>
    <m/>
    <m/>
    <m/>
    <m/>
    <m/>
    <m/>
    <m/>
    <m/>
    <x v="0"/>
    <n v="100"/>
    <n v="10"/>
    <m/>
    <m/>
    <m/>
    <m/>
    <s v="ND"/>
    <m/>
    <n v="0"/>
    <m/>
    <m/>
    <m/>
    <m/>
    <s v="ND"/>
    <m/>
    <m/>
    <n v="90"/>
    <s v="resolving missing percent"/>
    <n v="0"/>
    <n v="0"/>
    <n v="0"/>
    <n v="90"/>
    <m/>
    <n v="0"/>
    <x v="3"/>
  </r>
  <r>
    <x v="0"/>
    <s v="R_1q7JhBpCup7QeGm"/>
    <s v="HI"/>
    <n v="96792"/>
    <s v="Pacific"/>
    <x v="1"/>
    <s v="Nonprofit"/>
    <m/>
    <x v="2"/>
    <n v="2017"/>
    <n v="2"/>
    <x v="5"/>
    <s v="0 - 2 years"/>
    <x v="0"/>
    <n v="120000"/>
    <n v="30000"/>
    <n v="120000"/>
    <n v="1"/>
    <n v="30000"/>
    <n v="5000"/>
    <n v="0"/>
    <n v="0"/>
    <n v="0"/>
    <n v="0"/>
    <n v="0"/>
    <n v="0"/>
    <n v="0"/>
    <n v="0"/>
    <n v="5000"/>
    <m/>
    <n v="0"/>
    <n v="20000"/>
    <s v="Fruits"/>
    <n v="0"/>
    <m/>
    <n v="0"/>
    <m/>
    <n v="99.999999999999986"/>
    <n v="16.666666666666664"/>
    <n v="0"/>
    <n v="0"/>
    <n v="0"/>
    <n v="0"/>
    <n v="0"/>
    <n v="0"/>
    <n v="0"/>
    <n v="0"/>
    <n v="16.666666666666664"/>
    <n v="0"/>
    <n v="0"/>
    <n v="66.666666666666657"/>
    <m/>
    <n v="0"/>
    <n v="0"/>
    <n v="0"/>
    <m/>
    <n v="0"/>
    <n v="83.333333333333314"/>
    <n v="30000"/>
    <n v="5000"/>
    <m/>
    <n v="12500"/>
    <n v="12500"/>
    <m/>
    <m/>
    <m/>
    <n v="0"/>
    <m/>
    <m/>
    <m/>
    <m/>
    <m/>
    <m/>
    <m/>
    <m/>
    <m/>
    <x v="0"/>
    <n v="100"/>
    <n v="15"/>
    <m/>
    <n v="5"/>
    <n v="0"/>
    <m/>
    <s v="ND"/>
    <m/>
    <n v="0"/>
    <m/>
    <m/>
    <m/>
    <m/>
    <s v="ND"/>
    <m/>
    <m/>
    <n v="80"/>
    <s v="resolving missing percent"/>
    <n v="5"/>
    <n v="0"/>
    <n v="0"/>
    <n v="80"/>
    <m/>
    <m/>
    <x v="2"/>
  </r>
  <r>
    <x v="0"/>
    <s v="R_2wRksaIrci2mODM"/>
    <s v="MD"/>
    <n v="21152"/>
    <s v="South Atlantic"/>
    <x v="2"/>
    <s v="LLC"/>
    <m/>
    <x v="0"/>
    <n v="2015"/>
    <n v="4"/>
    <x v="1"/>
    <s v="3 - 5 years"/>
    <x v="1"/>
    <n v="213071"/>
    <n v="157414"/>
    <n v="184264"/>
    <n v="0.86480093489963439"/>
    <n v="153414"/>
    <n v="122988"/>
    <n v="0"/>
    <n v="5330"/>
    <n v="0"/>
    <n v="2509"/>
    <n v="15235"/>
    <n v="6000"/>
    <n v="0"/>
    <n v="0"/>
    <n v="852"/>
    <n v="0"/>
    <n v="0"/>
    <n v="500"/>
    <s v="plants"/>
    <n v="0"/>
    <m/>
    <n v="0"/>
    <m/>
    <n v="100"/>
    <n v="80.167390199069189"/>
    <n v="0"/>
    <n v="3.4742591940761596"/>
    <n v="0"/>
    <n v="1.6354439620895094"/>
    <n v="9.9306451823171287"/>
    <n v="3.9109859595604051"/>
    <n v="0"/>
    <n v="0"/>
    <n v="0.55536000625757753"/>
    <n v="0"/>
    <n v="0"/>
    <n v="0.32591549663003377"/>
    <m/>
    <n v="0"/>
    <n v="0"/>
    <n v="0"/>
    <m/>
    <n v="3.4742591940761596"/>
    <n v="4.7922614624480167"/>
    <n v="157414"/>
    <n v="0"/>
    <n v="0"/>
    <n v="0"/>
    <n v="157414"/>
    <n v="0"/>
    <n v="0"/>
    <n v="0"/>
    <n v="0"/>
    <n v="0"/>
    <n v="0"/>
    <n v="0"/>
    <n v="0"/>
    <n v="0"/>
    <n v="0"/>
    <n v="0"/>
    <n v="0"/>
    <m/>
    <x v="0"/>
    <n v="100"/>
    <n v="0"/>
    <n v="0"/>
    <n v="0"/>
    <n v="100"/>
    <n v="0"/>
    <n v="0"/>
    <n v="0"/>
    <n v="0"/>
    <n v="0"/>
    <n v="0"/>
    <n v="0"/>
    <n v="0"/>
    <n v="0"/>
    <n v="0"/>
    <m/>
    <n v="0"/>
    <m/>
    <n v="0"/>
    <n v="0"/>
    <n v="0"/>
    <n v="0"/>
    <m/>
    <m/>
    <x v="3"/>
  </r>
  <r>
    <x v="0"/>
    <s v="R_1JVj4YVmn1kKkvq"/>
    <s v="VA"/>
    <n v="23005"/>
    <s v="South Atlantic"/>
    <x v="2"/>
    <s v="S Corp"/>
    <m/>
    <x v="0"/>
    <n v="1937"/>
    <n v="82"/>
    <x v="4"/>
    <s v="11+ years"/>
    <x v="0"/>
    <n v="100000000"/>
    <n v="85000000"/>
    <m/>
    <m/>
    <n v="85702000"/>
    <n v="42000000"/>
    <n v="18000000"/>
    <n v="9000000"/>
    <n v="0"/>
    <n v="1200000"/>
    <n v="1000000"/>
    <n v="2000"/>
    <n v="9000000"/>
    <n v="5000000"/>
    <n v="500000"/>
    <n v="0"/>
    <n v="0"/>
    <n v="0"/>
    <m/>
    <n v="0"/>
    <m/>
    <n v="0"/>
    <m/>
    <n v="99.999999999999986"/>
    <n v="49.007024340155418"/>
    <n v="21.003010431495181"/>
    <n v="10.50150521574759"/>
    <n v="0"/>
    <n v="1.4002006954330122"/>
    <n v="1.1668339128608434"/>
    <n v="2.333667825721687E-3"/>
    <n v="10.50150521574759"/>
    <n v="5.8341695643042168"/>
    <n v="0.58341695643042168"/>
    <n v="0"/>
    <n v="0"/>
    <n v="0"/>
    <m/>
    <n v="0"/>
    <m/>
    <n v="0"/>
    <m/>
    <n v="10.50150521574759"/>
    <n v="16.92142540430795"/>
    <n v="85250000"/>
    <n v="200000"/>
    <n v="10000000"/>
    <n v="250000"/>
    <n v="12500000"/>
    <m/>
    <m/>
    <m/>
    <n v="0"/>
    <n v="20000000"/>
    <n v="20000000"/>
    <n v="2500000"/>
    <n v="800000"/>
    <m/>
    <n v="19000000"/>
    <s v="C-Stores"/>
    <m/>
    <m/>
    <x v="0"/>
    <n v="100"/>
    <n v="0"/>
    <n v="8"/>
    <n v="0"/>
    <n v="9"/>
    <m/>
    <s v="ND"/>
    <m/>
    <n v="0"/>
    <n v="15"/>
    <n v="0"/>
    <n v="2"/>
    <n v="1"/>
    <s v="ND"/>
    <n v="0"/>
    <m/>
    <n v="65"/>
    <s v="resolving missing percent"/>
    <n v="8"/>
    <n v="0"/>
    <n v="18"/>
    <n v="65"/>
    <m/>
    <n v="0"/>
    <x v="1"/>
  </r>
  <r>
    <x v="0"/>
    <s v="R_STayPRNiflxOazv"/>
    <s v="VA"/>
    <n v="20184"/>
    <s v="South Atlantic"/>
    <x v="2"/>
    <s v="Other"/>
    <s v="LC"/>
    <x v="3"/>
    <n v="2016"/>
    <n v="3"/>
    <x v="1"/>
    <s v="3 - 5 years"/>
    <x v="0"/>
    <n v="3307732"/>
    <n v="3307732"/>
    <n v="3000000"/>
    <n v="0.90696586059571938"/>
    <n v="3307732"/>
    <n v="0"/>
    <n v="0"/>
    <n v="3307000"/>
    <n v="0"/>
    <n v="0"/>
    <n v="732"/>
    <n v="0"/>
    <n v="0"/>
    <n v="0"/>
    <n v="0"/>
    <n v="0"/>
    <n v="0"/>
    <n v="0"/>
    <m/>
    <n v="0"/>
    <m/>
    <n v="0"/>
    <m/>
    <n v="100"/>
    <n v="0"/>
    <n v="0"/>
    <n v="99.977870033001466"/>
    <n v="0"/>
    <n v="0"/>
    <n v="2.2129966998535554E-2"/>
    <n v="0"/>
    <n v="0"/>
    <n v="0"/>
    <n v="0"/>
    <n v="0"/>
    <n v="0"/>
    <n v="0"/>
    <n v="0"/>
    <n v="0"/>
    <n v="0"/>
    <n v="0"/>
    <m/>
    <n v="99.977870033001466"/>
    <n v="0"/>
    <n v="3307732"/>
    <n v="5000"/>
    <n v="277732"/>
    <n v="3000000"/>
    <n v="25000"/>
    <n v="0"/>
    <m/>
    <n v="0"/>
    <n v="0"/>
    <n v="0"/>
    <n v="0"/>
    <n v="0"/>
    <n v="0"/>
    <m/>
    <m/>
    <m/>
    <m/>
    <m/>
    <x v="0"/>
    <n v="100"/>
    <n v="0"/>
    <n v="0"/>
    <n v="20"/>
    <n v="0"/>
    <m/>
    <s v="ND"/>
    <m/>
    <n v="0"/>
    <m/>
    <m/>
    <m/>
    <m/>
    <s v="ND"/>
    <m/>
    <m/>
    <n v="80"/>
    <s v="resolving missing percent"/>
    <n v="20"/>
    <n v="0"/>
    <n v="0"/>
    <n v="80"/>
    <m/>
    <n v="0"/>
    <x v="3"/>
  </r>
  <r>
    <x v="0"/>
    <s v="R_1lyRcU0ZdRxlXVu"/>
    <s v="VA"/>
    <n v="22903"/>
    <s v="South Atlantic"/>
    <x v="2"/>
    <s v="Other"/>
    <s v="Benefit Corporation (not the same thing as a B Corp - which implies the 3rd party certification via B-Lab or other, but not the legal structure of Benefit Corporation).  Often confused, but not the same thing.  https://benefitcorp.net/businesses/benefit-corporations-and-certified-b-corps   "/>
    <x v="3"/>
    <n v="2014"/>
    <n v="5"/>
    <x v="1"/>
    <s v="3 - 5 years"/>
    <x v="1"/>
    <n v="3305227"/>
    <n v="2411157"/>
    <n v="3071059"/>
    <n v="0.92915221859194541"/>
    <n v="2411157"/>
    <n v="1428709"/>
    <n v="1000"/>
    <n v="477498"/>
    <n v="1500"/>
    <n v="123047"/>
    <n v="60953"/>
    <n v="46423"/>
    <n v="43579"/>
    <n v="0"/>
    <n v="144012"/>
    <n v="0"/>
    <n v="0"/>
    <n v="84436"/>
    <s v="kombucha"/>
    <n v="0"/>
    <m/>
    <n v="0"/>
    <m/>
    <n v="100"/>
    <n v="59.254084242544138"/>
    <n v="4.1473865036577878E-2"/>
    <n v="19.803687607235862"/>
    <n v="6.221079755486681E-2"/>
    <n v="5.1032346711557981"/>
    <n v="2.5279564955745313"/>
    <n v="1.9253412365930547"/>
    <n v="1.8073895644290274"/>
    <n v="0"/>
    <n v="5.9727342516476529"/>
    <n v="0"/>
    <n v="0"/>
    <n v="3.5018872682284896"/>
    <m/>
    <n v="0"/>
    <n v="0"/>
    <n v="0"/>
    <m/>
    <n v="19.865898404790727"/>
    <n v="13.207352320898226"/>
    <n v="2411157"/>
    <n v="959690"/>
    <n v="164203"/>
    <n v="358404"/>
    <n v="280830"/>
    <n v="203702"/>
    <m/>
    <n v="7286"/>
    <n v="0"/>
    <n v="38401"/>
    <n v="291831"/>
    <n v="32313"/>
    <n v="74497"/>
    <m/>
    <m/>
    <m/>
    <m/>
    <m/>
    <x v="0"/>
    <n v="100"/>
    <n v="5"/>
    <n v="0"/>
    <n v="1"/>
    <n v="1"/>
    <n v="1"/>
    <s v="ND"/>
    <n v="0"/>
    <n v="0"/>
    <n v="5"/>
    <n v="2"/>
    <n v="0"/>
    <n v="0"/>
    <s v="ND"/>
    <m/>
    <m/>
    <n v="85"/>
    <s v="resolving missing percent"/>
    <n v="1"/>
    <n v="1"/>
    <n v="7"/>
    <n v="85"/>
    <m/>
    <n v="0"/>
    <x v="3"/>
  </r>
  <r>
    <x v="0"/>
    <s v="R_3ssu4dgaNgnTLOc"/>
    <s v="WV"/>
    <n v="24981"/>
    <s v="South Atlantic"/>
    <x v="2"/>
    <s v="Nonprofit"/>
    <m/>
    <x v="2"/>
    <n v="2018"/>
    <n v="1"/>
    <x v="5"/>
    <s v="0 - 2 years"/>
    <x v="1"/>
    <n v="650000"/>
    <n v="220000"/>
    <n v="660000"/>
    <n v="1.0153846153846153"/>
    <n v="218000"/>
    <n v="85000"/>
    <n v="2000"/>
    <n v="70900"/>
    <n v="0"/>
    <n v="0"/>
    <n v="20000"/>
    <n v="10000"/>
    <n v="10000"/>
    <n v="100"/>
    <n v="20000"/>
    <m/>
    <n v="0"/>
    <n v="0"/>
    <m/>
    <n v="0"/>
    <m/>
    <n v="0"/>
    <m/>
    <n v="100"/>
    <n v="38.990825688073393"/>
    <n v="0.91743119266055051"/>
    <n v="32.522935779816514"/>
    <n v="0"/>
    <n v="0"/>
    <n v="9.1743119266055047"/>
    <n v="4.5871559633027523"/>
    <n v="4.5871559633027523"/>
    <n v="4.5871559633027525E-2"/>
    <n v="9.1743119266055047"/>
    <n v="0"/>
    <n v="0"/>
    <n v="0"/>
    <n v="0"/>
    <n v="0"/>
    <n v="0"/>
    <n v="0"/>
    <m/>
    <n v="32.522935779816514"/>
    <n v="18.394495412844037"/>
    <n v="220000"/>
    <n v="165000"/>
    <m/>
    <n v="11000"/>
    <n v="12000"/>
    <n v="2200"/>
    <m/>
    <m/>
    <n v="4400"/>
    <n v="11000"/>
    <m/>
    <n v="10000"/>
    <m/>
    <m/>
    <n v="4400"/>
    <s v="Food Access Markets for Kids"/>
    <m/>
    <m/>
    <x v="0"/>
    <n v="100"/>
    <n v="10"/>
    <m/>
    <n v="10"/>
    <n v="5"/>
    <n v="5"/>
    <s v="ND"/>
    <m/>
    <n v="20"/>
    <n v="15"/>
    <m/>
    <n v="10"/>
    <m/>
    <s v="ND"/>
    <n v="0"/>
    <m/>
    <n v="25"/>
    <s v="resolving missing percent"/>
    <n v="10"/>
    <n v="5"/>
    <n v="45"/>
    <n v="25"/>
    <m/>
    <n v="0"/>
    <x v="0"/>
  </r>
  <r>
    <x v="0"/>
    <s v="R_2CPNipyVbjmEcsh"/>
    <s v="NC"/>
    <n v="28714"/>
    <s v="South Atlantic"/>
    <x v="2"/>
    <s v="Nonprofit"/>
    <m/>
    <x v="2"/>
    <n v="2012"/>
    <n v="7"/>
    <x v="2"/>
    <s v="6 - 10 years"/>
    <x v="1"/>
    <m/>
    <m/>
    <m/>
    <m/>
    <n v="84000"/>
    <n v="80000"/>
    <n v="0"/>
    <n v="2000"/>
    <n v="0"/>
    <n v="0"/>
    <n v="0"/>
    <n v="0"/>
    <n v="0"/>
    <n v="0"/>
    <n v="2000"/>
    <n v="0"/>
    <n v="0"/>
    <n v="0"/>
    <m/>
    <n v="0"/>
    <m/>
    <n v="0"/>
    <m/>
    <n v="99.999999999999986"/>
    <n v="95.238095238095227"/>
    <n v="0"/>
    <n v="2.3809523809523809"/>
    <n v="0"/>
    <n v="0"/>
    <n v="0"/>
    <n v="0"/>
    <n v="0"/>
    <n v="0"/>
    <n v="2.3809523809523809"/>
    <n v="0"/>
    <n v="0"/>
    <n v="0"/>
    <n v="0"/>
    <n v="0"/>
    <n v="0"/>
    <n v="0"/>
    <m/>
    <n v="2.3809523809523809"/>
    <n v="2.3809523809523809"/>
    <n v="84000"/>
    <n v="28000"/>
    <m/>
    <n v="25000"/>
    <n v="5000"/>
    <n v="26000"/>
    <m/>
    <m/>
    <n v="0"/>
    <m/>
    <m/>
    <m/>
    <m/>
    <m/>
    <m/>
    <m/>
    <m/>
    <m/>
    <x v="0"/>
    <n v="100"/>
    <n v="0"/>
    <m/>
    <n v="40"/>
    <n v="0"/>
    <n v="20"/>
    <s v="ND"/>
    <m/>
    <n v="0"/>
    <m/>
    <m/>
    <m/>
    <m/>
    <s v="ND"/>
    <m/>
    <m/>
    <n v="40"/>
    <s v="resolving missing percent"/>
    <n v="40"/>
    <n v="20"/>
    <n v="0"/>
    <n v="40"/>
    <m/>
    <m/>
    <x v="0"/>
  </r>
  <r>
    <x v="0"/>
    <s v="R_3Mn9MgFzlKMOSKC"/>
    <s v="MD"/>
    <n v="21550"/>
    <s v="South Atlantic"/>
    <x v="2"/>
    <s v="Producer Cooperative"/>
    <m/>
    <x v="1"/>
    <n v="2011"/>
    <n v="8"/>
    <x v="2"/>
    <s v="6 - 10 years"/>
    <x v="0"/>
    <n v="65000"/>
    <n v="48000"/>
    <n v="48000"/>
    <n v="0.7384615384615385"/>
    <n v="48000"/>
    <n v="48000"/>
    <n v="0"/>
    <n v="0"/>
    <n v="0"/>
    <n v="0"/>
    <n v="0"/>
    <n v="0"/>
    <n v="0"/>
    <n v="0"/>
    <n v="0"/>
    <m/>
    <n v="0"/>
    <n v="0"/>
    <m/>
    <n v="0"/>
    <m/>
    <n v="0"/>
    <m/>
    <n v="100"/>
    <n v="100"/>
    <n v="0"/>
    <n v="0"/>
    <n v="0"/>
    <n v="0"/>
    <n v="0"/>
    <n v="0"/>
    <n v="0"/>
    <n v="0"/>
    <n v="0"/>
    <n v="0"/>
    <n v="0"/>
    <n v="0"/>
    <n v="0"/>
    <n v="0"/>
    <n v="0"/>
    <n v="0"/>
    <m/>
    <n v="0"/>
    <n v="0"/>
    <n v="48000"/>
    <n v="6950"/>
    <m/>
    <n v="9850"/>
    <n v="25150"/>
    <m/>
    <m/>
    <m/>
    <n v="1100"/>
    <n v="300"/>
    <n v="3000"/>
    <n v="450"/>
    <m/>
    <m/>
    <n v="1200"/>
    <s v="Camps"/>
    <m/>
    <m/>
    <x v="0"/>
    <n v="100"/>
    <n v="0.5"/>
    <m/>
    <n v="0"/>
    <n v="0"/>
    <m/>
    <s v="ND"/>
    <m/>
    <n v="1"/>
    <n v="0"/>
    <n v="0.5"/>
    <n v="0"/>
    <m/>
    <s v="ND"/>
    <n v="0"/>
    <m/>
    <n v="98"/>
    <s v="resolving missing percent"/>
    <n v="0"/>
    <n v="0"/>
    <n v="1.5"/>
    <n v="98"/>
    <m/>
    <n v="0"/>
    <x v="2"/>
  </r>
  <r>
    <x v="0"/>
    <s v="R_1JRSVpllnsv6FLo"/>
    <s v="MN"/>
    <n v="55106"/>
    <s v="West North Central"/>
    <x v="0"/>
    <s v="Producer Cooperative"/>
    <m/>
    <x v="1"/>
    <n v="2015"/>
    <n v="4"/>
    <x v="1"/>
    <s v="3 - 5 years"/>
    <x v="1"/>
    <n v="500000"/>
    <n v="360000"/>
    <m/>
    <m/>
    <n v="360000"/>
    <n v="360000"/>
    <n v="0"/>
    <n v="0"/>
    <n v="0"/>
    <n v="0"/>
    <n v="0"/>
    <n v="0"/>
    <n v="0"/>
    <n v="0"/>
    <n v="0"/>
    <n v="0"/>
    <n v="0"/>
    <n v="0"/>
    <m/>
    <n v="0"/>
    <m/>
    <n v="0"/>
    <m/>
    <n v="100"/>
    <n v="100"/>
    <n v="0"/>
    <n v="0"/>
    <n v="0"/>
    <n v="0"/>
    <n v="0"/>
    <n v="0"/>
    <n v="0"/>
    <n v="0"/>
    <n v="0"/>
    <n v="0"/>
    <n v="0"/>
    <n v="0"/>
    <n v="0"/>
    <n v="0"/>
    <n v="0"/>
    <n v="0"/>
    <m/>
    <n v="0"/>
    <n v="0"/>
    <n v="360000"/>
    <n v="100000"/>
    <n v="100000"/>
    <n v="100000"/>
    <n v="60000"/>
    <n v="0"/>
    <n v="0"/>
    <n v="0"/>
    <n v="0"/>
    <n v="0"/>
    <n v="0"/>
    <n v="0"/>
    <n v="0"/>
    <n v="0"/>
    <n v="0"/>
    <n v="0"/>
    <n v="0"/>
    <m/>
    <x v="0"/>
    <n v="100"/>
    <n v="27.777777777777779"/>
    <n v="27.777777777777779"/>
    <n v="27.777777777777779"/>
    <n v="16.666666666666664"/>
    <n v="0"/>
    <n v="0"/>
    <n v="0"/>
    <n v="0"/>
    <n v="0"/>
    <n v="0"/>
    <n v="0"/>
    <n v="0"/>
    <n v="0"/>
    <n v="0"/>
    <m/>
    <n v="0"/>
    <m/>
    <n v="55.555555555555557"/>
    <n v="0"/>
    <n v="0"/>
    <n v="0"/>
    <m/>
    <m/>
    <x v="2"/>
  </r>
  <r>
    <x v="0"/>
    <s v="R_1pL7Gf5eYfglxKD"/>
    <s v="SD"/>
    <n v="57703"/>
    <s v="West North Central"/>
    <x v="0"/>
    <s v="No formal legal structure"/>
    <m/>
    <x v="3"/>
    <n v="1993"/>
    <n v="26"/>
    <x v="4"/>
    <s v="11+ years"/>
    <x v="2"/>
    <n v="12000"/>
    <n v="12000"/>
    <m/>
    <m/>
    <n v="12000"/>
    <n v="2000"/>
    <n v="0"/>
    <n v="0"/>
    <n v="0"/>
    <n v="0"/>
    <n v="0"/>
    <n v="1000"/>
    <n v="9000"/>
    <n v="0"/>
    <n v="0"/>
    <m/>
    <n v="0"/>
    <n v="0"/>
    <m/>
    <n v="0"/>
    <m/>
    <n v="0"/>
    <m/>
    <n v="100"/>
    <n v="16.666666666666664"/>
    <n v="0"/>
    <n v="0"/>
    <n v="0"/>
    <n v="0"/>
    <n v="0"/>
    <n v="8.3333333333333321"/>
    <n v="75"/>
    <n v="0"/>
    <n v="0"/>
    <n v="0"/>
    <n v="0"/>
    <n v="0"/>
    <n v="0"/>
    <n v="0"/>
    <n v="0"/>
    <n v="0"/>
    <m/>
    <n v="0"/>
    <n v="83.333333333333329"/>
    <n v="12000"/>
    <n v="12000"/>
    <n v="0"/>
    <n v="0"/>
    <n v="0"/>
    <n v="0"/>
    <n v="0"/>
    <n v="0"/>
    <n v="0"/>
    <n v="0"/>
    <n v="0"/>
    <n v="0"/>
    <n v="0"/>
    <n v="0"/>
    <n v="0"/>
    <n v="0"/>
    <n v="0"/>
    <m/>
    <x v="0"/>
    <n v="100"/>
    <n v="100"/>
    <n v="0"/>
    <n v="0"/>
    <n v="0"/>
    <n v="0"/>
    <n v="0"/>
    <n v="0"/>
    <n v="0"/>
    <n v="0"/>
    <n v="0"/>
    <n v="0"/>
    <n v="0"/>
    <n v="0"/>
    <n v="0"/>
    <m/>
    <n v="0"/>
    <m/>
    <n v="0"/>
    <n v="0"/>
    <n v="0"/>
    <n v="0"/>
    <m/>
    <m/>
    <x v="1"/>
  </r>
  <r>
    <x v="0"/>
    <s v="R_pGWG8OfagyAxLzP"/>
    <s v="MO"/>
    <n v="63116"/>
    <s v="West North Central"/>
    <x v="0"/>
    <s v="LLC"/>
    <m/>
    <x v="0"/>
    <n v="2008"/>
    <n v="11"/>
    <x v="0"/>
    <s v="11+ years"/>
    <x v="0"/>
    <n v="682000"/>
    <n v="682000"/>
    <n v="620000"/>
    <n v="0.90909090909090906"/>
    <n v="682000"/>
    <n v="347000"/>
    <n v="4000"/>
    <n v="219000"/>
    <n v="0"/>
    <n v="20000"/>
    <n v="53000"/>
    <n v="27000"/>
    <n v="0"/>
    <n v="0"/>
    <n v="12000"/>
    <m/>
    <n v="0"/>
    <n v="0"/>
    <m/>
    <n v="0"/>
    <m/>
    <n v="0"/>
    <m/>
    <n v="99.999999999999986"/>
    <n v="50.879765395894424"/>
    <n v="0.5865102639296188"/>
    <n v="32.111436950146626"/>
    <n v="0"/>
    <n v="2.9325513196480939"/>
    <n v="7.7712609970674489"/>
    <n v="3.9589442815249267"/>
    <n v="0"/>
    <n v="0"/>
    <n v="1.7595307917888565"/>
    <n v="0"/>
    <n v="0"/>
    <n v="0"/>
    <n v="0"/>
    <n v="0"/>
    <n v="0"/>
    <n v="0"/>
    <m/>
    <n v="32.111436950146626"/>
    <n v="5.7184750733137832"/>
    <n v="682000"/>
    <m/>
    <m/>
    <n v="9700"/>
    <n v="625600"/>
    <m/>
    <m/>
    <m/>
    <n v="14700"/>
    <m/>
    <n v="19900"/>
    <m/>
    <m/>
    <m/>
    <n v="12100"/>
    <s v="Country Clubs"/>
    <m/>
    <m/>
    <x v="0"/>
    <n v="100"/>
    <m/>
    <m/>
    <n v="1"/>
    <n v="53"/>
    <m/>
    <s v="ND"/>
    <m/>
    <n v="0"/>
    <m/>
    <n v="1"/>
    <m/>
    <m/>
    <s v="ND"/>
    <n v="0"/>
    <m/>
    <n v="45"/>
    <s v="resolving missing percent"/>
    <n v="1"/>
    <n v="0"/>
    <n v="1"/>
    <n v="45"/>
    <m/>
    <m/>
    <x v="3"/>
  </r>
  <r>
    <x v="0"/>
    <s v="R_1N5qvomL9HfaWyr"/>
    <s v="IA"/>
    <n v="51537"/>
    <s v="West North Central"/>
    <x v="0"/>
    <s v="LLC"/>
    <m/>
    <x v="0"/>
    <n v="2014"/>
    <n v="5"/>
    <x v="1"/>
    <s v="3 - 5 years"/>
    <x v="1"/>
    <n v="456530"/>
    <n v="414732.9"/>
    <n v="545335.28"/>
    <n v="1.1945223315006681"/>
    <n v="414732.9"/>
    <n v="176416.49"/>
    <n v="0"/>
    <n v="57340.59"/>
    <n v="0"/>
    <n v="96279.29"/>
    <n v="36095.03"/>
    <n v="19105.41"/>
    <n v="0"/>
    <n v="0"/>
    <n v="29496.09"/>
    <m/>
    <n v="0"/>
    <n v="0"/>
    <m/>
    <n v="0"/>
    <m/>
    <n v="0"/>
    <m/>
    <n v="99.999999999999986"/>
    <n v="42.53737526007702"/>
    <n v="0"/>
    <n v="13.825908192959851"/>
    <n v="0"/>
    <n v="23.214770277448444"/>
    <n v="8.7031990951284541"/>
    <n v="4.6066781776897852"/>
    <n v="0"/>
    <n v="0"/>
    <n v="7.1120689966964274"/>
    <n v="0"/>
    <n v="0"/>
    <n v="0"/>
    <n v="0"/>
    <n v="0"/>
    <n v="0"/>
    <n v="0"/>
    <m/>
    <n v="13.825908192959851"/>
    <n v="11.718747174386213"/>
    <n v="414732.9"/>
    <n v="36792.19"/>
    <n v="136677.47"/>
    <n v="35743.760000000002"/>
    <n v="196588.39"/>
    <m/>
    <m/>
    <m/>
    <n v="300"/>
    <n v="8180.36"/>
    <n v="450.73"/>
    <m/>
    <m/>
    <m/>
    <m/>
    <m/>
    <m/>
    <m/>
    <x v="0"/>
    <n v="100"/>
    <n v="16"/>
    <n v="2"/>
    <n v="2"/>
    <n v="0"/>
    <m/>
    <s v="ND"/>
    <m/>
    <n v="0"/>
    <n v="0"/>
    <n v="0"/>
    <m/>
    <m/>
    <s v="ND"/>
    <m/>
    <m/>
    <n v="80"/>
    <s v="resolving missing percent"/>
    <n v="4"/>
    <n v="0"/>
    <n v="0"/>
    <n v="80"/>
    <m/>
    <n v="0"/>
    <x v="3"/>
  </r>
  <r>
    <x v="0"/>
    <s v="R_22mMv9ptUiHi2Gv"/>
    <s v="IA"/>
    <n v="50073"/>
    <s v="West North Central"/>
    <x v="0"/>
    <s v="LLC"/>
    <m/>
    <x v="0"/>
    <n v="2010"/>
    <n v="9"/>
    <x v="2"/>
    <s v="6 - 10 years"/>
    <x v="2"/>
    <n v="360000"/>
    <n v="360000"/>
    <n v="330000"/>
    <n v="0.91666666666666663"/>
    <n v="360000"/>
    <n v="300000"/>
    <n v="0"/>
    <n v="45000"/>
    <n v="0"/>
    <n v="2500"/>
    <n v="10000"/>
    <n v="250"/>
    <n v="1000"/>
    <n v="1000"/>
    <n v="250"/>
    <m/>
    <n v="0"/>
    <n v="0"/>
    <m/>
    <n v="0"/>
    <m/>
    <n v="0"/>
    <m/>
    <n v="99.999999999999986"/>
    <n v="83.333333333333343"/>
    <n v="0"/>
    <n v="12.5"/>
    <n v="0"/>
    <n v="0.69444444444444442"/>
    <n v="2.7777777777777777"/>
    <n v="6.9444444444444448E-2"/>
    <n v="0.27777777777777779"/>
    <n v="0.27777777777777779"/>
    <n v="6.9444444444444448E-2"/>
    <n v="0"/>
    <n v="0"/>
    <n v="0"/>
    <n v="0"/>
    <n v="0"/>
    <n v="0"/>
    <n v="0"/>
    <m/>
    <n v="12.5"/>
    <n v="0.69444444444444442"/>
    <n v="360000"/>
    <n v="360000"/>
    <m/>
    <m/>
    <m/>
    <m/>
    <m/>
    <m/>
    <m/>
    <m/>
    <m/>
    <m/>
    <m/>
    <m/>
    <m/>
    <m/>
    <m/>
    <m/>
    <x v="0"/>
    <n v="100"/>
    <n v="1"/>
    <m/>
    <m/>
    <m/>
    <m/>
    <s v="ND"/>
    <m/>
    <n v="0"/>
    <m/>
    <m/>
    <m/>
    <m/>
    <s v="ND"/>
    <m/>
    <m/>
    <n v="99"/>
    <s v="resolving missing percent"/>
    <n v="0"/>
    <n v="0"/>
    <n v="0"/>
    <n v="99"/>
    <m/>
    <n v="0"/>
    <x v="3"/>
  </r>
  <r>
    <x v="0"/>
    <s v="R_3CVoZRuc5XpU9Rx"/>
    <s v="IA"/>
    <n v="52172"/>
    <s v="West North Central"/>
    <x v="0"/>
    <s v="Nonprofit"/>
    <m/>
    <x v="2"/>
    <n v="2012"/>
    <n v="7"/>
    <x v="2"/>
    <s v="6 - 10 years"/>
    <x v="1"/>
    <n v="421196.01"/>
    <n v="357472.62"/>
    <n v="437117.75"/>
    <n v="1.037801260273097"/>
    <n v="357472.62000000005"/>
    <n v="81022.990000000005"/>
    <n v="0"/>
    <n v="108948.63"/>
    <n v="0"/>
    <n v="51487.03"/>
    <n v="104427.11"/>
    <n v="0"/>
    <n v="1093.1500000000001"/>
    <n v="0"/>
    <n v="8993.7099999999991"/>
    <m/>
    <n v="1500"/>
    <n v="0"/>
    <m/>
    <n v="0"/>
    <m/>
    <n v="0"/>
    <m/>
    <n v="99.999999999999986"/>
    <n v="22.665509319287164"/>
    <n v="0"/>
    <n v="30.477475449728146"/>
    <n v="0"/>
    <n v="14.403069527394852"/>
    <n v="29.212617738387902"/>
    <n v="0"/>
    <n v="0.30579964417974165"/>
    <n v="0"/>
    <n v="2.5159157644017598"/>
    <n v="0"/>
    <n v="0.41961255662042024"/>
    <n v="0"/>
    <n v="0"/>
    <n v="0"/>
    <n v="0"/>
    <n v="0"/>
    <m/>
    <n v="30.477475449728146"/>
    <n v="3.2413279652019216"/>
    <n v="357472.61999999994"/>
    <n v="18281.27"/>
    <m/>
    <n v="64583.97"/>
    <n v="10788.29"/>
    <n v="63089.72"/>
    <m/>
    <m/>
    <n v="2652.29"/>
    <n v="52567.68"/>
    <n v="136301.82999999999"/>
    <n v="3429.6"/>
    <m/>
    <m/>
    <n v="5777.97"/>
    <s v="Specialty stores"/>
    <m/>
    <m/>
    <x v="0"/>
    <n v="100"/>
    <n v="0"/>
    <m/>
    <n v="0"/>
    <n v="0"/>
    <n v="0"/>
    <s v="ND"/>
    <m/>
    <n v="0"/>
    <n v="15"/>
    <n v="0"/>
    <n v="0"/>
    <m/>
    <s v="ND"/>
    <n v="0"/>
    <m/>
    <n v="85"/>
    <s v="resolving missing percent"/>
    <n v="0"/>
    <n v="0"/>
    <n v="15"/>
    <n v="85"/>
    <m/>
    <n v="0"/>
    <x v="2"/>
  </r>
  <r>
    <x v="0"/>
    <s v="R_3PFExcGFkwmaZI2"/>
    <s v="MN"/>
    <n v="55113"/>
    <s v="West North Central"/>
    <x v="0"/>
    <s v="Nonprofit"/>
    <m/>
    <x v="2"/>
    <n v="2015"/>
    <n v="4"/>
    <x v="1"/>
    <s v="3 - 5 years"/>
    <x v="1"/>
    <n v="1354871"/>
    <n v="1259841"/>
    <n v="1397683"/>
    <n v="1.0315985802338377"/>
    <n v="376736"/>
    <n v="363294"/>
    <n v="6393"/>
    <n v="649"/>
    <n v="0"/>
    <n v="0"/>
    <n v="0"/>
    <n v="0"/>
    <n v="0"/>
    <n v="0"/>
    <n v="6400"/>
    <m/>
    <n v="0"/>
    <n v="0"/>
    <m/>
    <n v="0"/>
    <m/>
    <n v="0"/>
    <m/>
    <n v="99.999999999999986"/>
    <n v="96.431984201138192"/>
    <n v="1.6969442792831055"/>
    <n v="0.17226917523146182"/>
    <n v="0"/>
    <n v="0"/>
    <n v="0"/>
    <n v="0"/>
    <n v="0"/>
    <n v="0"/>
    <n v="1.6988023443472351"/>
    <n v="0"/>
    <n v="0"/>
    <n v="0"/>
    <n v="0"/>
    <n v="0"/>
    <n v="0"/>
    <n v="0"/>
    <m/>
    <n v="0.17226917523146182"/>
    <n v="1.6988023443472351"/>
    <n v="142259"/>
    <m/>
    <m/>
    <m/>
    <m/>
    <m/>
    <m/>
    <m/>
    <n v="0"/>
    <n v="142259"/>
    <m/>
    <m/>
    <m/>
    <m/>
    <m/>
    <m/>
    <m/>
    <m/>
    <x v="0"/>
    <n v="100"/>
    <m/>
    <m/>
    <m/>
    <m/>
    <m/>
    <s v="ND"/>
    <m/>
    <n v="0"/>
    <n v="36"/>
    <m/>
    <m/>
    <m/>
    <s v="ND"/>
    <m/>
    <m/>
    <n v="64"/>
    <s v="resolving missing percent"/>
    <n v="0"/>
    <n v="0"/>
    <n v="36"/>
    <n v="64"/>
    <m/>
    <n v="0"/>
    <x v="2"/>
  </r>
  <r>
    <x v="0"/>
    <s v="R_2zNlKmQN2WhZMJR"/>
    <s v="MN"/>
    <n v="56345"/>
    <s v="West North Central"/>
    <x v="0"/>
    <s v="Nonprofit"/>
    <m/>
    <x v="2"/>
    <n v="2012"/>
    <n v="7"/>
    <x v="2"/>
    <s v="6 - 10 years"/>
    <x v="1"/>
    <n v="414679.92"/>
    <n v="78908.23"/>
    <n v="211673.99"/>
    <n v="0.5104515067910691"/>
    <n v="78908.23"/>
    <n v="72864.75"/>
    <n v="1143.48"/>
    <n v="0"/>
    <n v="0"/>
    <n v="0"/>
    <n v="4669"/>
    <n v="231"/>
    <n v="0"/>
    <n v="0"/>
    <n v="0"/>
    <m/>
    <n v="0"/>
    <n v="0"/>
    <m/>
    <n v="0"/>
    <m/>
    <n v="0"/>
    <m/>
    <n v="100"/>
    <n v="92.341128422219072"/>
    <n v="1.449126409247806"/>
    <n v="0"/>
    <n v="0"/>
    <n v="0"/>
    <n v="5.9170000391594142"/>
    <n v="0.29274512937370412"/>
    <n v="0"/>
    <n v="0"/>
    <n v="0"/>
    <n v="0"/>
    <n v="0"/>
    <n v="0"/>
    <n v="0"/>
    <n v="0"/>
    <n v="0"/>
    <n v="0"/>
    <m/>
    <n v="0"/>
    <n v="0.29274512937370412"/>
    <n v="78908.23"/>
    <n v="48600.37"/>
    <m/>
    <n v="7138.58"/>
    <n v="14023.22"/>
    <m/>
    <m/>
    <m/>
    <n v="545.34"/>
    <n v="4423.24"/>
    <m/>
    <n v="1333.36"/>
    <n v="1089.1199999999999"/>
    <m/>
    <n v="1755"/>
    <s v="Franciscan Sisters Convent"/>
    <m/>
    <m/>
    <x v="0"/>
    <n v="100"/>
    <n v="8"/>
    <m/>
    <n v="10"/>
    <n v="10"/>
    <m/>
    <s v="ND"/>
    <m/>
    <n v="5"/>
    <n v="5"/>
    <m/>
    <n v="7"/>
    <n v="5"/>
    <s v="ND"/>
    <n v="0"/>
    <m/>
    <n v="50"/>
    <s v="resolving missing percent"/>
    <n v="10"/>
    <n v="0"/>
    <n v="22"/>
    <n v="50"/>
    <s v="Yes"/>
    <n v="356"/>
    <x v="0"/>
  </r>
  <r>
    <x v="0"/>
    <s v="R_1rvrcc0xPSPhgJi"/>
    <s v="MO"/>
    <n v="63124"/>
    <s v="West North Central"/>
    <x v="0"/>
    <s v="LLC"/>
    <m/>
    <x v="0"/>
    <n v="2014"/>
    <n v="5"/>
    <x v="1"/>
    <s v="3 - 5 years"/>
    <x v="2"/>
    <n v="50000"/>
    <n v="50000"/>
    <n v="75000"/>
    <n v="1.5"/>
    <n v="50000"/>
    <n v="0"/>
    <n v="0"/>
    <n v="45000"/>
    <n v="0"/>
    <n v="0"/>
    <n v="5000"/>
    <n v="0"/>
    <n v="0"/>
    <n v="0"/>
    <n v="0"/>
    <m/>
    <n v="0"/>
    <n v="0"/>
    <m/>
    <n v="0"/>
    <m/>
    <n v="0"/>
    <m/>
    <n v="100"/>
    <n v="0"/>
    <n v="0"/>
    <n v="90"/>
    <n v="0"/>
    <n v="0"/>
    <n v="10"/>
    <n v="0"/>
    <n v="0"/>
    <n v="0"/>
    <n v="0"/>
    <n v="0"/>
    <n v="0"/>
    <n v="0"/>
    <n v="0"/>
    <n v="0"/>
    <n v="0"/>
    <n v="0"/>
    <m/>
    <n v="90"/>
    <n v="0"/>
    <n v="50000"/>
    <n v="50000"/>
    <m/>
    <m/>
    <m/>
    <m/>
    <m/>
    <m/>
    <n v="0"/>
    <m/>
    <m/>
    <m/>
    <m/>
    <m/>
    <m/>
    <m/>
    <m/>
    <m/>
    <x v="0"/>
    <n v="100"/>
    <n v="20"/>
    <m/>
    <m/>
    <m/>
    <m/>
    <s v="ND"/>
    <m/>
    <n v="0"/>
    <m/>
    <m/>
    <m/>
    <m/>
    <s v="ND"/>
    <m/>
    <m/>
    <n v="80"/>
    <s v="resolving missing percent"/>
    <n v="0"/>
    <n v="0"/>
    <n v="0"/>
    <n v="80"/>
    <m/>
    <n v="0"/>
    <x v="3"/>
  </r>
  <r>
    <x v="0"/>
    <s v="R_2ozp6zvrgJaLoB3"/>
    <s v="IA"/>
    <n v="52402"/>
    <s v="West North Central"/>
    <x v="0"/>
    <s v="Nonprofit"/>
    <m/>
    <x v="2"/>
    <n v="2018"/>
    <n v="1"/>
    <x v="5"/>
    <s v="0 - 2 years"/>
    <x v="0"/>
    <m/>
    <n v="1600"/>
    <m/>
    <m/>
    <n v="1600"/>
    <n v="1600"/>
    <n v="0"/>
    <n v="0"/>
    <n v="0"/>
    <n v="0"/>
    <n v="0"/>
    <n v="0"/>
    <n v="0"/>
    <n v="0"/>
    <n v="0"/>
    <m/>
    <n v="0"/>
    <n v="0"/>
    <m/>
    <n v="0"/>
    <m/>
    <n v="0"/>
    <m/>
    <n v="100"/>
    <n v="100"/>
    <n v="0"/>
    <n v="0"/>
    <n v="0"/>
    <n v="0"/>
    <n v="0"/>
    <n v="0"/>
    <n v="0"/>
    <n v="0"/>
    <n v="0"/>
    <n v="0"/>
    <n v="0"/>
    <n v="0"/>
    <n v="0"/>
    <n v="0"/>
    <n v="0"/>
    <n v="0"/>
    <m/>
    <n v="0"/>
    <n v="0"/>
    <n v="1600"/>
    <m/>
    <m/>
    <m/>
    <n v="250"/>
    <m/>
    <m/>
    <m/>
    <m/>
    <m/>
    <m/>
    <m/>
    <n v="1350"/>
    <m/>
    <m/>
    <m/>
    <m/>
    <m/>
    <x v="0"/>
    <n v="100"/>
    <m/>
    <m/>
    <m/>
    <n v="0"/>
    <m/>
    <s v="ND"/>
    <m/>
    <n v="0"/>
    <m/>
    <m/>
    <m/>
    <n v="15"/>
    <s v="ND"/>
    <m/>
    <m/>
    <n v="85"/>
    <s v="resolving missing percent"/>
    <n v="0"/>
    <n v="0"/>
    <n v="15"/>
    <n v="85"/>
    <m/>
    <n v="0"/>
    <x v="1"/>
  </r>
  <r>
    <x v="0"/>
    <s v="R_1r8rl53FqJbS8to"/>
    <s v="TX"/>
    <n v="78756"/>
    <s v="West South Central"/>
    <x v="2"/>
    <s v="S Corp"/>
    <m/>
    <x v="0"/>
    <n v="2008"/>
    <n v="11"/>
    <x v="0"/>
    <s v="11+ years"/>
    <x v="0"/>
    <n v="9000000"/>
    <n v="9000000"/>
    <n v="8500000"/>
    <n v="0.94444444444444442"/>
    <n v="9000000"/>
    <n v="4000000"/>
    <n v="0"/>
    <n v="2500000"/>
    <n v="0"/>
    <n v="1700000"/>
    <n v="800000"/>
    <n v="0"/>
    <n v="0"/>
    <n v="0"/>
    <n v="0"/>
    <m/>
    <n v="0"/>
    <n v="0"/>
    <m/>
    <n v="0"/>
    <m/>
    <n v="0"/>
    <m/>
    <n v="100"/>
    <n v="44.444444444444443"/>
    <n v="0"/>
    <n v="27.777777777777779"/>
    <n v="0"/>
    <n v="18.888888888888889"/>
    <n v="8.8888888888888893"/>
    <n v="0"/>
    <n v="0"/>
    <n v="0"/>
    <n v="0"/>
    <n v="0"/>
    <n v="0"/>
    <n v="0"/>
    <n v="0"/>
    <n v="0"/>
    <n v="0"/>
    <n v="0"/>
    <m/>
    <n v="27.777777777777779"/>
    <n v="0"/>
    <n v="9000000"/>
    <n v="0"/>
    <n v="0"/>
    <n v="500000"/>
    <n v="7750000"/>
    <n v="0"/>
    <n v="0"/>
    <n v="0"/>
    <n v="0"/>
    <n v="500000"/>
    <n v="250000"/>
    <n v="0"/>
    <n v="0"/>
    <n v="0"/>
    <n v="0"/>
    <n v="0"/>
    <n v="0"/>
    <m/>
    <x v="0"/>
    <n v="100"/>
    <n v="0"/>
    <n v="0"/>
    <n v="5.5555555555555554"/>
    <n v="86.111111111111114"/>
    <n v="0"/>
    <n v="0"/>
    <n v="0"/>
    <n v="0"/>
    <n v="5.5555555555555554"/>
    <n v="2.7777777777777777"/>
    <n v="0"/>
    <n v="0"/>
    <n v="0"/>
    <n v="0"/>
    <m/>
    <n v="0"/>
    <m/>
    <n v="5.5555555555555554"/>
    <n v="0"/>
    <n v="8.3333333333333321"/>
    <n v="0"/>
    <m/>
    <n v="0"/>
    <x v="3"/>
  </r>
  <r>
    <x v="0"/>
    <s v="R_3stvh9Ka002icyq"/>
    <s v="AR"/>
    <n v="72015"/>
    <s v="West South Central"/>
    <x v="2"/>
    <s v="Producer Cooperative"/>
    <m/>
    <x v="1"/>
    <n v="2016"/>
    <n v="3"/>
    <x v="1"/>
    <s v="3 - 5 years"/>
    <x v="1"/>
    <n v="979000"/>
    <n v="545000"/>
    <n v="1041000"/>
    <n v="1.0633299284984679"/>
    <n v="545000"/>
    <n v="510000"/>
    <n v="0"/>
    <n v="35000"/>
    <n v="0"/>
    <n v="0"/>
    <n v="0"/>
    <n v="0"/>
    <n v="0"/>
    <n v="0"/>
    <n v="0"/>
    <m/>
    <n v="0"/>
    <n v="0"/>
    <m/>
    <n v="0"/>
    <m/>
    <n v="0"/>
    <m/>
    <n v="100"/>
    <n v="93.577981651376149"/>
    <n v="0"/>
    <n v="6.4220183486238538"/>
    <n v="0"/>
    <n v="0"/>
    <n v="0"/>
    <n v="0"/>
    <n v="0"/>
    <n v="0"/>
    <n v="0"/>
    <n v="0"/>
    <n v="0"/>
    <n v="0"/>
    <n v="0"/>
    <n v="0"/>
    <n v="0"/>
    <n v="0"/>
    <m/>
    <n v="6.4220183486238538"/>
    <n v="0"/>
    <n v="545000"/>
    <n v="375000"/>
    <n v="20000"/>
    <n v="50000"/>
    <n v="100000"/>
    <m/>
    <m/>
    <m/>
    <n v="0"/>
    <m/>
    <m/>
    <m/>
    <m/>
    <m/>
    <m/>
    <m/>
    <m/>
    <m/>
    <x v="0"/>
    <n v="100"/>
    <n v="10"/>
    <n v="0"/>
    <n v="0"/>
    <n v="0"/>
    <m/>
    <s v="ND"/>
    <m/>
    <n v="0"/>
    <m/>
    <m/>
    <m/>
    <m/>
    <s v="ND"/>
    <m/>
    <m/>
    <n v="90"/>
    <s v="resolving missing percent"/>
    <n v="0"/>
    <n v="0"/>
    <n v="0"/>
    <n v="90"/>
    <s v="Yes"/>
    <n v="15000"/>
    <x v="0"/>
  </r>
  <r>
    <x v="2"/>
    <n v="168"/>
    <s v="ON"/>
    <s v="M6M2Y2"/>
    <s v="Canada"/>
    <x v="0"/>
    <s v="B Corp"/>
    <s v=" "/>
    <x v="0"/>
    <n v="2008"/>
    <n v="13"/>
    <x v="0"/>
    <s v="11+ years"/>
    <x v="1"/>
    <n v="6210840.9400000004"/>
    <n v="5584362.9000000004"/>
    <n v="6379215.7000000002"/>
    <n v="1.02710981679077"/>
    <n v="5584362.9000000004"/>
    <n v="1651854.55"/>
    <n v="0"/>
    <n v="729317.79"/>
    <n v="264698.8"/>
    <n v="1456960.28"/>
    <n v="234543.24"/>
    <n v="151894.67000000001"/>
    <n v="0"/>
    <n v="0"/>
    <n v="0"/>
    <n v="0"/>
    <n v="0"/>
    <n v="553968.80000000005"/>
    <s v="Dry Goods"/>
    <n v="541124.77"/>
    <s v="Prepared Meals"/>
    <n v="0"/>
    <s v=" "/>
    <n v="100"/>
    <n v="29.58"/>
    <n v="0"/>
    <n v="13.06"/>
    <n v="4.74"/>
    <n v="26.09"/>
    <n v="4.2"/>
    <n v="2.72"/>
    <n v="0"/>
    <n v="0"/>
    <n v="0"/>
    <n v="0"/>
    <n v="0"/>
    <n v="9.92"/>
    <s v="Dry Goods"/>
    <n v="9.69"/>
    <s v="Prepared Meals"/>
    <n v="0"/>
    <s v=" "/>
    <n v="17.8"/>
    <n v="22.33"/>
    <n v="5584362.9000000004"/>
    <n v="626565.52"/>
    <n v="0"/>
    <n v="0"/>
    <n v="4957797.38"/>
    <n v="0"/>
    <n v="0"/>
    <n v="0"/>
    <n v="0"/>
    <n v="0"/>
    <n v="0"/>
    <n v="0"/>
    <n v="0"/>
    <n v="0"/>
    <n v="0"/>
    <s v=" "/>
    <n v="0"/>
    <s v=" "/>
    <x v="0"/>
    <n v="100"/>
    <n v="11.22"/>
    <n v="0"/>
    <n v="0"/>
    <n v="88.78"/>
    <n v="0"/>
    <n v="0"/>
    <n v="0"/>
    <n v="0"/>
    <n v="0"/>
    <n v="0"/>
    <n v="0"/>
    <n v="0"/>
    <n v="0"/>
    <n v="0"/>
    <s v=" "/>
    <n v="0"/>
    <s v=" "/>
    <n v="0"/>
    <n v="0"/>
    <n v="0"/>
    <n v="0"/>
    <s v="No"/>
    <s v=" "/>
    <x v="0"/>
  </r>
  <r>
    <x v="2"/>
    <n v="145"/>
    <s v="MI"/>
    <n v="48104"/>
    <s v="East North Central"/>
    <x v="0"/>
    <s v="L3C"/>
    <s v=" "/>
    <x v="0"/>
    <n v="2014"/>
    <n v="7"/>
    <x v="2"/>
    <s v="6 - 10 years"/>
    <x v="1"/>
    <n v="4500000"/>
    <n v="4500000"/>
    <n v="4400000"/>
    <n v="0.97777777777777797"/>
    <n v="4500000"/>
    <n v="1170000"/>
    <n v="90000"/>
    <n v="270000"/>
    <n v="45000"/>
    <n v="585000"/>
    <n v="315000"/>
    <n v="225000"/>
    <n v="450000"/>
    <n v="540000"/>
    <n v="585000"/>
    <n v="225000"/>
    <n v="0"/>
    <n v="0"/>
    <n v="0"/>
    <n v="0"/>
    <s v=" "/>
    <n v="0"/>
    <s v=" "/>
    <n v="100"/>
    <n v="26"/>
    <n v="2"/>
    <n v="6"/>
    <n v="1"/>
    <n v="13"/>
    <n v="7"/>
    <n v="5"/>
    <n v="10"/>
    <n v="12"/>
    <n v="13"/>
    <n v="5"/>
    <n v="0"/>
    <n v="0"/>
    <s v=" "/>
    <n v="0"/>
    <s v=" "/>
    <n v="0"/>
    <s v=" "/>
    <n v="7"/>
    <n v="45"/>
    <n v="4500000"/>
    <n v="4365000"/>
    <n v="0"/>
    <n v="0"/>
    <n v="45000"/>
    <n v="0"/>
    <n v="0"/>
    <n v="45000"/>
    <n v="22500"/>
    <n v="0"/>
    <n v="0"/>
    <n v="0"/>
    <n v="0"/>
    <n v="22500"/>
    <n v="0"/>
    <s v=" "/>
    <n v="0"/>
    <s v=" "/>
    <x v="0"/>
    <n v="100"/>
    <n v="97"/>
    <n v="0"/>
    <n v="0"/>
    <n v="1"/>
    <n v="0"/>
    <n v="0"/>
    <n v="1"/>
    <n v="0.5"/>
    <n v="0"/>
    <n v="0"/>
    <n v="0"/>
    <n v="0"/>
    <n v="0.5"/>
    <n v="0"/>
    <s v=" "/>
    <n v="0"/>
    <s v=" "/>
    <n v="0"/>
    <n v="0"/>
    <n v="1"/>
    <n v="0"/>
    <s v="Yes"/>
    <n v="45000"/>
    <x v="2"/>
  </r>
  <r>
    <x v="2"/>
    <n v="167"/>
    <s v="MI"/>
    <n v="49016"/>
    <s v="East North Central"/>
    <x v="0"/>
    <s v="Nonprofit"/>
    <s v=" "/>
    <x v="2"/>
    <n v="2011"/>
    <n v="10"/>
    <x v="2"/>
    <s v="6 - 10 years"/>
    <x v="2"/>
    <n v="887174.74"/>
    <n v="462000"/>
    <n v="840310.01"/>
    <n v="0.94717531069471195"/>
    <n v="462000"/>
    <n v="90090"/>
    <n v="46200"/>
    <n v="69300"/>
    <n v="0"/>
    <n v="13860"/>
    <n v="36960"/>
    <n v="23100"/>
    <n v="36960"/>
    <n v="4620"/>
    <n v="138600"/>
    <n v="0"/>
    <n v="2310"/>
    <n v="0"/>
    <s v=" "/>
    <n v="0"/>
    <s v=" "/>
    <n v="0"/>
    <s v=" "/>
    <n v="100"/>
    <n v="19.5"/>
    <n v="10"/>
    <n v="15"/>
    <n v="0"/>
    <n v="3"/>
    <n v="8"/>
    <n v="5"/>
    <n v="8"/>
    <n v="1"/>
    <n v="30"/>
    <n v="0"/>
    <n v="0.5"/>
    <n v="0"/>
    <s v=" "/>
    <n v="0"/>
    <s v=" "/>
    <n v="0"/>
    <s v=" "/>
    <n v="15"/>
    <n v="44.5"/>
    <n v="462000"/>
    <n v="415800"/>
    <n v="0"/>
    <n v="46200"/>
    <n v="0"/>
    <n v="0"/>
    <n v="0"/>
    <n v="0"/>
    <n v="0"/>
    <n v="0"/>
    <n v="0"/>
    <n v="0"/>
    <n v="0"/>
    <n v="0"/>
    <n v="0"/>
    <s v=" "/>
    <n v="0"/>
    <s v=" "/>
    <x v="0"/>
    <n v="100"/>
    <n v="90"/>
    <n v="0"/>
    <n v="10"/>
    <n v="0"/>
    <n v="0"/>
    <n v="0"/>
    <n v="0"/>
    <n v="0"/>
    <n v="0"/>
    <n v="0"/>
    <n v="0"/>
    <n v="0"/>
    <n v="0"/>
    <n v="0"/>
    <s v=" "/>
    <n v="0"/>
    <s v=" "/>
    <n v="10"/>
    <n v="0"/>
    <n v="0"/>
    <n v="0"/>
    <s v="Yes"/>
    <n v="1534.75"/>
    <x v="0"/>
  </r>
  <r>
    <x v="2"/>
    <n v="121"/>
    <s v="MI"/>
    <n v="48207"/>
    <s v="East North Central"/>
    <x v="0"/>
    <s v="Nonprofit"/>
    <s v=" "/>
    <x v="2"/>
    <n v="1891"/>
    <n v="130"/>
    <x v="4"/>
    <s v="11+ years"/>
    <x v="1"/>
    <n v="490990"/>
    <n v="407990"/>
    <n v="329747"/>
    <n v="0.67159616285464097"/>
    <n v="407990.00000000012"/>
    <n v="326392"/>
    <n v="0"/>
    <n v="20399.5"/>
    <n v="4079.9"/>
    <n v="12239.7"/>
    <n v="4079.9"/>
    <n v="4079.9"/>
    <n v="32639.200000000001"/>
    <n v="4079.9"/>
    <n v="0"/>
    <n v="0"/>
    <n v="0"/>
    <n v="0"/>
    <s v=" "/>
    <n v="0"/>
    <s v=" "/>
    <n v="0"/>
    <s v=" "/>
    <n v="100"/>
    <n v="80"/>
    <n v="0"/>
    <n v="5"/>
    <n v="1"/>
    <n v="3"/>
    <n v="1"/>
    <n v="1"/>
    <n v="8"/>
    <n v="1"/>
    <n v="0"/>
    <n v="0"/>
    <n v="0"/>
    <n v="0"/>
    <s v=" "/>
    <n v="0"/>
    <s v=" "/>
    <n v="0"/>
    <s v=" "/>
    <n v="6"/>
    <n v="10"/>
    <n v="407990.01"/>
    <n v="367191"/>
    <n v="0"/>
    <n v="0"/>
    <n v="40595.01"/>
    <n v="0"/>
    <n v="0"/>
    <n v="204"/>
    <n v="0"/>
    <n v="0"/>
    <n v="0"/>
    <n v="0"/>
    <n v="0"/>
    <n v="0"/>
    <n v="0"/>
    <s v=" "/>
    <n v="0"/>
    <s v=" "/>
    <x v="0"/>
    <n v="100"/>
    <n v="90"/>
    <n v="0"/>
    <n v="0"/>
    <n v="9.9499999999999993"/>
    <n v="0"/>
    <n v="0"/>
    <n v="0.05"/>
    <n v="0"/>
    <n v="0"/>
    <n v="0"/>
    <n v="0"/>
    <n v="0"/>
    <n v="0"/>
    <n v="0"/>
    <s v=" "/>
    <n v="0"/>
    <s v=" "/>
    <n v="0"/>
    <n v="0"/>
    <n v="0"/>
    <n v="0"/>
    <s v="Yes"/>
    <n v="32000"/>
    <x v="2"/>
  </r>
  <r>
    <x v="2"/>
    <n v="172"/>
    <s v="MI"/>
    <n v="48506"/>
    <s v="East North Central"/>
    <x v="0"/>
    <s v="Nonprofit"/>
    <s v=" "/>
    <x v="2"/>
    <n v="2016"/>
    <n v="5"/>
    <x v="1"/>
    <s v="3 - 5 years"/>
    <x v="1"/>
    <n v="1241726"/>
    <n v="343726"/>
    <n v="1004000"/>
    <n v="0.80855196718116595"/>
    <n v="343725.99999999994"/>
    <n v="137490.4"/>
    <n v="137490.4"/>
    <n v="34372.6"/>
    <n v="0"/>
    <n v="17186.3"/>
    <n v="17186.3"/>
    <n v="0"/>
    <n v="0"/>
    <n v="0"/>
    <n v="0"/>
    <n v="0"/>
    <n v="0"/>
    <n v="0"/>
    <s v=" "/>
    <n v="0"/>
    <s v=" "/>
    <n v="0"/>
    <s v=" "/>
    <n v="100"/>
    <n v="40"/>
    <n v="40"/>
    <n v="10"/>
    <n v="0"/>
    <n v="5"/>
    <n v="5"/>
    <n v="0"/>
    <n v="0"/>
    <n v="0"/>
    <n v="0"/>
    <n v="0"/>
    <n v="0"/>
    <n v="0"/>
    <s v=" "/>
    <n v="0"/>
    <s v=" "/>
    <n v="0"/>
    <s v=" "/>
    <n v="10"/>
    <n v="0"/>
    <n v="343726"/>
    <n v="34372.6"/>
    <n v="0"/>
    <n v="0"/>
    <n v="0"/>
    <n v="0"/>
    <n v="0"/>
    <n v="0"/>
    <n v="0"/>
    <n v="137490.4"/>
    <n v="0"/>
    <n v="0"/>
    <n v="0"/>
    <n v="0"/>
    <n v="171863"/>
    <s v=" "/>
    <n v="0"/>
    <s v=" "/>
    <x v="0"/>
    <n v="100"/>
    <n v="10"/>
    <n v="0"/>
    <n v="0"/>
    <n v="0"/>
    <n v="0"/>
    <n v="0"/>
    <n v="0"/>
    <n v="0"/>
    <n v="40"/>
    <n v="0"/>
    <n v="0"/>
    <n v="0"/>
    <n v="0"/>
    <n v="50"/>
    <s v="Delivered direct to consumer, but purchased by organization"/>
    <n v="0"/>
    <s v=" "/>
    <n v="0"/>
    <n v="0"/>
    <n v="40"/>
    <n v="50"/>
    <s v="Yes"/>
    <n v="5000"/>
    <x v="2"/>
  </r>
  <r>
    <x v="2"/>
    <n v="180"/>
    <s v="MI"/>
    <n v="49715"/>
    <s v="East North Central"/>
    <x v="0"/>
    <s v="LLC"/>
    <s v=" "/>
    <x v="0"/>
    <n v="2014"/>
    <n v="7"/>
    <x v="2"/>
    <s v="6 - 10 years"/>
    <x v="2"/>
    <n v="293000"/>
    <n v="293000"/>
    <n v="200000"/>
    <n v="0.68259385665529004"/>
    <n v="293000"/>
    <n v="29300"/>
    <n v="0"/>
    <n v="234400"/>
    <n v="0"/>
    <n v="0"/>
    <n v="29300"/>
    <n v="0"/>
    <n v="0"/>
    <n v="0"/>
    <n v="0"/>
    <n v="0"/>
    <n v="0"/>
    <n v="0"/>
    <s v=" "/>
    <n v="0"/>
    <s v=" "/>
    <n v="0"/>
    <s v=" "/>
    <n v="100"/>
    <n v="10"/>
    <n v="0"/>
    <n v="80"/>
    <n v="0"/>
    <n v="0"/>
    <n v="10"/>
    <n v="0"/>
    <n v="0"/>
    <n v="0"/>
    <n v="0"/>
    <n v="0"/>
    <n v="0"/>
    <n v="0"/>
    <s v=" "/>
    <n v="0"/>
    <s v=" "/>
    <n v="0"/>
    <s v=" "/>
    <n v="80"/>
    <n v="0"/>
    <n v="293000"/>
    <n v="293000"/>
    <n v="0"/>
    <n v="0"/>
    <n v="0"/>
    <n v="0"/>
    <n v="0"/>
    <n v="0"/>
    <n v="0"/>
    <n v="0"/>
    <n v="0"/>
    <n v="0"/>
    <n v="0"/>
    <n v="0"/>
    <n v="0"/>
    <s v=" "/>
    <n v="0"/>
    <s v=" "/>
    <x v="0"/>
    <n v="100"/>
    <n v="100"/>
    <n v="0"/>
    <n v="0"/>
    <n v="0"/>
    <n v="0"/>
    <n v="0"/>
    <n v="0"/>
    <n v="0"/>
    <n v="0"/>
    <n v="0"/>
    <n v="0"/>
    <n v="0"/>
    <n v="0"/>
    <n v="0"/>
    <s v=" "/>
    <n v="0"/>
    <s v=" "/>
    <n v="0"/>
    <n v="0"/>
    <n v="0"/>
    <n v="0"/>
    <s v="Yes"/>
    <n v="800"/>
    <x v="1"/>
  </r>
  <r>
    <x v="2"/>
    <n v="169"/>
    <s v="MI"/>
    <n v="48912"/>
    <s v="East North Central"/>
    <x v="0"/>
    <s v="Nonprofit"/>
    <s v=" "/>
    <x v="2"/>
    <n v="2013"/>
    <n v="8"/>
    <x v="2"/>
    <s v="6 - 10 years"/>
    <x v="2"/>
    <n v="666588"/>
    <n v="200000"/>
    <n v="402700"/>
    <n v="0.60412128631178497"/>
    <n v="200000"/>
    <n v="160000"/>
    <n v="0"/>
    <n v="16000"/>
    <n v="0"/>
    <n v="4000"/>
    <n v="4000"/>
    <n v="2000"/>
    <n v="4000"/>
    <n v="2000"/>
    <n v="8000"/>
    <n v="0"/>
    <n v="0"/>
    <n v="0"/>
    <n v="0"/>
    <n v="0"/>
    <s v=" "/>
    <n v="0"/>
    <s v=" "/>
    <n v="100"/>
    <n v="80"/>
    <n v="0"/>
    <n v="8"/>
    <n v="0"/>
    <n v="2"/>
    <n v="2"/>
    <n v="1"/>
    <n v="2"/>
    <n v="1"/>
    <n v="4"/>
    <n v="0"/>
    <n v="0"/>
    <n v="0"/>
    <s v=" "/>
    <n v="0"/>
    <s v=" "/>
    <n v="0"/>
    <s v=" "/>
    <n v="8"/>
    <n v="8"/>
    <n v="200000"/>
    <n v="190000"/>
    <n v="0"/>
    <n v="0"/>
    <n v="4000"/>
    <n v="0"/>
    <n v="0"/>
    <n v="0"/>
    <n v="2000"/>
    <n v="0"/>
    <n v="0"/>
    <n v="2000"/>
    <n v="0"/>
    <n v="2000"/>
    <n v="0"/>
    <s v=" "/>
    <n v="0"/>
    <s v=" "/>
    <x v="0"/>
    <n v="100"/>
    <n v="95"/>
    <n v="0"/>
    <n v="0"/>
    <n v="2"/>
    <n v="0"/>
    <n v="0"/>
    <n v="0"/>
    <n v="1"/>
    <n v="0"/>
    <n v="0"/>
    <n v="1"/>
    <n v="0"/>
    <n v="1"/>
    <n v="0"/>
    <s v=" "/>
    <n v="0"/>
    <s v=" "/>
    <n v="0"/>
    <n v="0"/>
    <n v="3"/>
    <n v="0"/>
    <s v="Yes"/>
    <n v="21000"/>
    <x v="2"/>
  </r>
  <r>
    <x v="2"/>
    <n v="105"/>
    <s v="IL"/>
    <n v="62918"/>
    <s v="East North Central"/>
    <x v="0"/>
    <s v="LLC"/>
    <s v=" "/>
    <x v="0"/>
    <n v="2017"/>
    <n v="4"/>
    <x v="1"/>
    <s v="3 - 5 years"/>
    <x v="2"/>
    <n v="202000"/>
    <n v="171000"/>
    <n v="35000"/>
    <n v="0.173267326732673"/>
    <n v="171000"/>
    <n v="51300"/>
    <n v="8550"/>
    <n v="34200"/>
    <n v="0"/>
    <n v="5130"/>
    <n v="3420"/>
    <n v="8550"/>
    <n v="23940"/>
    <n v="5130"/>
    <n v="22230"/>
    <n v="0"/>
    <n v="8550"/>
    <n v="0"/>
    <s v=" "/>
    <n v="0"/>
    <s v=" "/>
    <n v="0"/>
    <s v=" "/>
    <n v="100"/>
    <n v="30"/>
    <n v="5"/>
    <n v="20"/>
    <n v="0"/>
    <n v="3"/>
    <n v="2"/>
    <n v="5"/>
    <n v="14"/>
    <n v="3"/>
    <n v="13"/>
    <n v="0"/>
    <n v="5"/>
    <n v="0"/>
    <s v=" "/>
    <n v="0"/>
    <s v=" "/>
    <n v="0"/>
    <s v=" "/>
    <n v="20"/>
    <n v="40"/>
    <n v="171000"/>
    <n v="153900"/>
    <n v="0"/>
    <n v="0"/>
    <n v="8550"/>
    <n v="0"/>
    <n v="0"/>
    <n v="0"/>
    <n v="0"/>
    <n v="0"/>
    <n v="0"/>
    <n v="0"/>
    <n v="0"/>
    <n v="8550"/>
    <n v="0"/>
    <s v=" "/>
    <n v="0"/>
    <s v=" "/>
    <x v="0"/>
    <n v="100"/>
    <n v="90"/>
    <n v="0"/>
    <n v="0"/>
    <n v="5"/>
    <n v="0"/>
    <n v="0"/>
    <n v="0"/>
    <n v="0"/>
    <n v="0"/>
    <n v="0"/>
    <n v="0"/>
    <n v="0"/>
    <n v="5"/>
    <n v="0"/>
    <s v=" "/>
    <n v="0"/>
    <s v=" "/>
    <n v="0"/>
    <n v="0"/>
    <n v="5"/>
    <n v="0"/>
    <s v="No"/>
    <s v=" "/>
    <x v="3"/>
  </r>
  <r>
    <x v="2"/>
    <n v="143"/>
    <s v="MI"/>
    <n v="49855"/>
    <s v="East North Central"/>
    <x v="0"/>
    <s v="No formal legal structure"/>
    <s v=" "/>
    <x v="3"/>
    <n v="2014"/>
    <n v="7"/>
    <x v="2"/>
    <s v="6 - 10 years"/>
    <x v="0"/>
    <n v="123479"/>
    <n v="123479"/>
    <m/>
    <s v=" "/>
    <n v="123479.65000000001"/>
    <n v="108677.48"/>
    <n v="0"/>
    <n v="3503.16"/>
    <n v="2635.76"/>
    <n v="0"/>
    <n v="0"/>
    <n v="759.48"/>
    <n v="675.21"/>
    <n v="0"/>
    <n v="3537.8"/>
    <n v="0"/>
    <n v="0"/>
    <n v="1260.52"/>
    <s v="Farm to School Fundraising"/>
    <n v="2430.2399999999998"/>
    <s v="plant starts"/>
    <n v="0"/>
    <s v=" "/>
    <n v="100.01"/>
    <n v="88.01"/>
    <n v="0"/>
    <n v="2.84"/>
    <n v="2.13"/>
    <n v="0"/>
    <n v="0"/>
    <n v="0.62"/>
    <n v="0.55000000000000004"/>
    <n v="0"/>
    <n v="2.87"/>
    <n v="0"/>
    <n v="0"/>
    <n v="1.02"/>
    <s v="Farm to School Fundraising"/>
    <n v="1.97"/>
    <s v="plant starts"/>
    <n v="0"/>
    <s v=" "/>
    <n v="4.97"/>
    <n v="7.03"/>
    <n v="123479.58"/>
    <n v="0"/>
    <n v="0"/>
    <n v="117611.6"/>
    <n v="4034.09"/>
    <n v="0"/>
    <n v="0"/>
    <n v="0"/>
    <n v="0"/>
    <n v="1445.52"/>
    <n v="388.37"/>
    <n v="0"/>
    <n v="0"/>
    <n v="0"/>
    <n v="0"/>
    <s v=" "/>
    <n v="0"/>
    <s v=" "/>
    <x v="0"/>
    <n v="100"/>
    <n v="0"/>
    <n v="0"/>
    <n v="95.25"/>
    <n v="3.27"/>
    <n v="0"/>
    <n v="0"/>
    <n v="0"/>
    <n v="0"/>
    <n v="1.17"/>
    <n v="0.31"/>
    <n v="0"/>
    <n v="0"/>
    <n v="0"/>
    <n v="0"/>
    <s v=" "/>
    <n v="0"/>
    <s v=" "/>
    <n v="95.25"/>
    <n v="0"/>
    <n v="1.48"/>
    <n v="0"/>
    <s v="No"/>
    <s v=" "/>
    <x v="3"/>
  </r>
  <r>
    <x v="2"/>
    <n v="147"/>
    <s v="MI"/>
    <n v="48341"/>
    <s v="East North Central"/>
    <x v="0"/>
    <s v="Nonprofit"/>
    <s v=" "/>
    <x v="2"/>
    <n v="2012"/>
    <n v="9"/>
    <x v="2"/>
    <s v="6 - 10 years"/>
    <x v="2"/>
    <n v="200000"/>
    <n v="120000"/>
    <n v="200000"/>
    <n v="1"/>
    <n v="120000"/>
    <n v="102000"/>
    <n v="1200"/>
    <n v="0"/>
    <n v="0"/>
    <n v="0"/>
    <n v="0"/>
    <n v="0"/>
    <n v="0"/>
    <n v="3600"/>
    <n v="0"/>
    <n v="0"/>
    <n v="8400"/>
    <n v="4800"/>
    <s v="merch"/>
    <n v="0"/>
    <s v=" "/>
    <n v="0"/>
    <s v=" "/>
    <n v="100"/>
    <n v="85"/>
    <n v="1"/>
    <n v="0"/>
    <n v="0"/>
    <n v="0"/>
    <n v="0"/>
    <n v="0"/>
    <n v="0"/>
    <n v="3"/>
    <n v="0"/>
    <n v="0"/>
    <n v="7"/>
    <n v="4"/>
    <s v="merch"/>
    <n v="0"/>
    <s v=" "/>
    <n v="0"/>
    <s v=" "/>
    <n v="0"/>
    <n v="14"/>
    <n v="120000"/>
    <n v="96000"/>
    <n v="0"/>
    <n v="0"/>
    <n v="13200"/>
    <n v="0"/>
    <n v="0"/>
    <n v="3600"/>
    <n v="3600"/>
    <n v="0"/>
    <n v="0"/>
    <n v="0"/>
    <n v="3600"/>
    <n v="0"/>
    <n v="0"/>
    <s v=" "/>
    <n v="0"/>
    <s v=" "/>
    <x v="0"/>
    <n v="100"/>
    <n v="80"/>
    <n v="0"/>
    <n v="0"/>
    <n v="11"/>
    <n v="0"/>
    <n v="0"/>
    <n v="3"/>
    <n v="3"/>
    <n v="0"/>
    <n v="0"/>
    <n v="0"/>
    <n v="3"/>
    <n v="0"/>
    <n v="0"/>
    <s v=" "/>
    <n v="0"/>
    <s v=" "/>
    <n v="0"/>
    <n v="0"/>
    <n v="6"/>
    <n v="0"/>
    <s v="Yes"/>
    <n v="2000"/>
    <x v="0"/>
  </r>
  <r>
    <x v="2"/>
    <n v="153"/>
    <s v="MI"/>
    <n v="49221"/>
    <s v="East North Central"/>
    <x v="0"/>
    <s v="LLC"/>
    <s v=" "/>
    <x v="0"/>
    <n v="2018"/>
    <n v="3"/>
    <x v="1"/>
    <s v="3 - 5 years"/>
    <x v="0"/>
    <n v="70000"/>
    <n v="70000"/>
    <n v="55000"/>
    <n v="0.78571428571428603"/>
    <n v="70000"/>
    <n v="0"/>
    <n v="56000"/>
    <n v="0"/>
    <n v="0"/>
    <n v="0"/>
    <n v="0"/>
    <n v="0"/>
    <n v="0"/>
    <n v="3500"/>
    <n v="10500"/>
    <n v="0"/>
    <n v="0"/>
    <n v="0"/>
    <s v=" "/>
    <n v="0"/>
    <s v=" "/>
    <n v="0"/>
    <s v=" "/>
    <n v="100"/>
    <n v="0"/>
    <n v="80"/>
    <n v="0"/>
    <n v="0"/>
    <n v="0"/>
    <n v="0"/>
    <n v="0"/>
    <n v="0"/>
    <n v="5"/>
    <n v="15"/>
    <n v="0"/>
    <n v="0"/>
    <n v="0"/>
    <s v=" "/>
    <n v="0"/>
    <s v=" "/>
    <n v="0"/>
    <s v=" "/>
    <n v="0"/>
    <n v="20"/>
    <n v="70000"/>
    <n v="14000"/>
    <n v="7000"/>
    <n v="49000"/>
    <n v="0"/>
    <n v="0"/>
    <n v="0"/>
    <n v="0"/>
    <n v="0"/>
    <n v="0"/>
    <n v="0"/>
    <n v="0"/>
    <n v="0"/>
    <n v="0"/>
    <n v="0"/>
    <s v=" "/>
    <n v="0"/>
    <s v=" "/>
    <x v="0"/>
    <n v="100"/>
    <n v="20"/>
    <n v="10"/>
    <n v="70"/>
    <n v="0"/>
    <n v="0"/>
    <n v="0"/>
    <n v="0"/>
    <n v="0"/>
    <n v="0"/>
    <n v="0"/>
    <n v="0"/>
    <n v="0"/>
    <n v="0"/>
    <n v="0"/>
    <s v=" "/>
    <n v="0"/>
    <s v=" "/>
    <n v="80"/>
    <n v="0"/>
    <n v="0"/>
    <n v="0"/>
    <s v="No"/>
    <s v=" "/>
    <x v="3"/>
  </r>
  <r>
    <x v="2"/>
    <n v="176"/>
    <s v="OH"/>
    <n v="44702"/>
    <s v="East North Central"/>
    <x v="0"/>
    <s v="Nonprofit"/>
    <s v=" "/>
    <x v="2"/>
    <n v="2014"/>
    <n v="7"/>
    <x v="2"/>
    <s v="6 - 10 years"/>
    <x v="2"/>
    <n v="234568"/>
    <n v="63964"/>
    <n v="178138"/>
    <n v="0.75943010129258903"/>
    <n v="63963.999999999985"/>
    <n v="35819.839999999997"/>
    <n v="6396.4"/>
    <n v="9594.6"/>
    <n v="0"/>
    <n v="4477.4799999999996"/>
    <n v="1918.92"/>
    <n v="3198.2"/>
    <n v="639.64"/>
    <n v="0"/>
    <n v="1918.92"/>
    <n v="0"/>
    <n v="0"/>
    <n v="0"/>
    <n v="0"/>
    <n v="0"/>
    <s v=" "/>
    <n v="0"/>
    <s v=" "/>
    <n v="100"/>
    <n v="56"/>
    <n v="10"/>
    <n v="15"/>
    <n v="0"/>
    <n v="7"/>
    <n v="3"/>
    <n v="5"/>
    <n v="1"/>
    <n v="0"/>
    <n v="3"/>
    <n v="0"/>
    <n v="0"/>
    <n v="0"/>
    <s v=" "/>
    <n v="0"/>
    <s v=" "/>
    <n v="0"/>
    <s v=" "/>
    <n v="15"/>
    <n v="9"/>
    <n v="63964"/>
    <n v="63964"/>
    <n v="0"/>
    <n v="0"/>
    <n v="0"/>
    <n v="0"/>
    <n v="0"/>
    <n v="0"/>
    <n v="0"/>
    <n v="0"/>
    <n v="0"/>
    <n v="0"/>
    <n v="0"/>
    <n v="0"/>
    <n v="0"/>
    <s v=" "/>
    <n v="0"/>
    <s v=" "/>
    <x v="0"/>
    <n v="100"/>
    <n v="100"/>
    <n v="0"/>
    <n v="0"/>
    <n v="0"/>
    <n v="0"/>
    <n v="0"/>
    <n v="0"/>
    <n v="0"/>
    <n v="0"/>
    <n v="0"/>
    <n v="0"/>
    <n v="0"/>
    <n v="0"/>
    <n v="0"/>
    <s v=" "/>
    <n v="0"/>
    <s v=" "/>
    <n v="0"/>
    <n v="0"/>
    <n v="0"/>
    <n v="0"/>
    <s v="Yes"/>
    <n v="14909.18"/>
    <x v="0"/>
  </r>
  <r>
    <x v="2"/>
    <n v="135"/>
    <s v="WI"/>
    <n v="54759"/>
    <s v="East North Central"/>
    <x v="0"/>
    <s v="Nonprofit"/>
    <s v=" "/>
    <x v="2"/>
    <n v="2017"/>
    <n v="4"/>
    <x v="1"/>
    <s v="3 - 5 years"/>
    <x v="1"/>
    <n v="40000"/>
    <n v="31778"/>
    <n v="38000"/>
    <n v="0.95"/>
    <n v="31778.000000000004"/>
    <n v="17477.900000000001"/>
    <n v="0"/>
    <n v="12711.2"/>
    <n v="0"/>
    <n v="0"/>
    <n v="635.55999999999995"/>
    <n v="0"/>
    <n v="953.34"/>
    <n v="0"/>
    <n v="0"/>
    <n v="0"/>
    <n v="0"/>
    <n v="0"/>
    <s v=" "/>
    <n v="0"/>
    <s v=" "/>
    <n v="0"/>
    <s v=" "/>
    <n v="100"/>
    <n v="55"/>
    <n v="0"/>
    <n v="40"/>
    <n v="0"/>
    <n v="0"/>
    <n v="2"/>
    <n v="0"/>
    <n v="3"/>
    <n v="0"/>
    <n v="0"/>
    <n v="0"/>
    <n v="0"/>
    <n v="0"/>
    <s v=" "/>
    <n v="0"/>
    <s v=" "/>
    <n v="0"/>
    <s v=" "/>
    <n v="40"/>
    <n v="3"/>
    <n v="31778"/>
    <n v="19066.8"/>
    <n v="0"/>
    <n v="0"/>
    <n v="4766.7"/>
    <n v="0"/>
    <n v="0"/>
    <n v="0"/>
    <n v="317.77999999999997"/>
    <n v="3177.8"/>
    <n v="0"/>
    <n v="0"/>
    <n v="0"/>
    <n v="4448.92"/>
    <n v="0"/>
    <s v=" "/>
    <n v="0"/>
    <s v=" "/>
    <x v="0"/>
    <n v="100"/>
    <n v="60"/>
    <n v="0"/>
    <n v="0"/>
    <n v="15"/>
    <n v="0"/>
    <n v="0"/>
    <n v="0"/>
    <n v="1"/>
    <n v="10"/>
    <n v="0"/>
    <n v="0"/>
    <n v="0"/>
    <n v="14"/>
    <n v="0"/>
    <s v=" "/>
    <n v="0"/>
    <s v=" "/>
    <n v="0"/>
    <n v="0"/>
    <n v="25"/>
    <n v="0"/>
    <s v="Yes"/>
    <n v="1600"/>
    <x v="0"/>
  </r>
  <r>
    <x v="2"/>
    <n v="152"/>
    <s v="MI"/>
    <n v="48205"/>
    <s v="East North Central"/>
    <x v="0"/>
    <s v="LLC"/>
    <s v=" "/>
    <x v="0"/>
    <n v="2017"/>
    <n v="4"/>
    <x v="1"/>
    <s v="3 - 5 years"/>
    <x v="2"/>
    <n v="30600"/>
    <n v="18000"/>
    <n v="25000"/>
    <n v="0.81699346405228801"/>
    <n v="18000"/>
    <n v="16200"/>
    <n v="1080"/>
    <n v="0"/>
    <n v="0"/>
    <n v="0"/>
    <n v="180"/>
    <n v="0"/>
    <n v="0"/>
    <n v="0"/>
    <n v="0"/>
    <n v="0"/>
    <n v="540"/>
    <n v="0"/>
    <s v=" "/>
    <n v="0"/>
    <s v=" "/>
    <n v="0"/>
    <s v=" "/>
    <n v="100"/>
    <n v="90"/>
    <n v="6"/>
    <n v="0"/>
    <n v="0"/>
    <n v="0"/>
    <n v="1"/>
    <n v="0"/>
    <n v="0"/>
    <n v="0"/>
    <n v="0"/>
    <n v="0"/>
    <n v="3"/>
    <n v="0"/>
    <s v=" "/>
    <n v="0"/>
    <s v=" "/>
    <n v="0"/>
    <s v=" "/>
    <n v="0"/>
    <n v="3"/>
    <n v="18000"/>
    <n v="16200"/>
    <n v="0"/>
    <n v="0"/>
    <n v="0"/>
    <n v="0"/>
    <n v="0"/>
    <n v="0"/>
    <n v="0"/>
    <n v="900"/>
    <n v="0"/>
    <n v="0"/>
    <n v="900"/>
    <n v="0"/>
    <n v="0"/>
    <s v=" "/>
    <n v="0"/>
    <s v=" "/>
    <x v="0"/>
    <n v="100"/>
    <n v="90"/>
    <n v="0"/>
    <n v="0"/>
    <n v="0"/>
    <n v="0"/>
    <n v="0"/>
    <n v="0"/>
    <n v="0"/>
    <n v="5"/>
    <n v="0"/>
    <n v="0"/>
    <n v="5"/>
    <n v="0"/>
    <n v="0"/>
    <s v=" "/>
    <n v="0"/>
    <s v=" "/>
    <n v="0"/>
    <n v="0"/>
    <n v="10"/>
    <n v="0"/>
    <s v="No"/>
    <s v=" "/>
    <x v="0"/>
  </r>
  <r>
    <x v="2"/>
    <n v="119"/>
    <s v="MI"/>
    <n v="49685"/>
    <s v="East North Central"/>
    <x v="0"/>
    <s v="Nonprofit"/>
    <s v=" "/>
    <x v="2"/>
    <n v="1999"/>
    <n v="22"/>
    <x v="4"/>
    <s v="11+ years"/>
    <x v="2"/>
    <n v="164000"/>
    <n v="12000"/>
    <n v="152000"/>
    <n v="0.92682926829268297"/>
    <n v="12000"/>
    <n v="1200"/>
    <n v="0"/>
    <n v="0"/>
    <n v="0"/>
    <n v="0"/>
    <n v="0"/>
    <n v="0"/>
    <n v="0"/>
    <n v="0"/>
    <n v="0"/>
    <n v="0"/>
    <n v="0"/>
    <n v="10800"/>
    <s v="services through grants"/>
    <n v="0"/>
    <s v=" "/>
    <n v="0"/>
    <s v=" "/>
    <n v="100"/>
    <n v="10"/>
    <n v="0"/>
    <n v="0"/>
    <n v="0"/>
    <n v="0"/>
    <n v="0"/>
    <n v="0"/>
    <n v="0"/>
    <n v="0"/>
    <n v="0"/>
    <n v="0"/>
    <n v="0"/>
    <n v="90"/>
    <s v="services through grants"/>
    <n v="0"/>
    <s v=" "/>
    <n v="0"/>
    <s v=" "/>
    <n v="0"/>
    <n v="90"/>
    <n v="12000"/>
    <n v="1200"/>
    <n v="0"/>
    <n v="0"/>
    <n v="0"/>
    <n v="0"/>
    <n v="0"/>
    <n v="0"/>
    <n v="0"/>
    <n v="0"/>
    <n v="0"/>
    <n v="0"/>
    <n v="0"/>
    <n v="0"/>
    <n v="10800"/>
    <s v=" "/>
    <n v="0"/>
    <s v=" "/>
    <x v="0"/>
    <n v="100"/>
    <n v="10"/>
    <n v="0"/>
    <n v="0"/>
    <n v="0"/>
    <n v="0"/>
    <n v="0"/>
    <n v="0"/>
    <n v="0"/>
    <n v="0"/>
    <n v="0"/>
    <n v="0"/>
    <n v="0"/>
    <n v="0"/>
    <n v="90"/>
    <s v="Services"/>
    <n v="0"/>
    <s v=" "/>
    <n v="0"/>
    <n v="0"/>
    <n v="0"/>
    <n v="90"/>
    <s v="No"/>
    <s v=" "/>
    <x v="0"/>
  </r>
  <r>
    <x v="2"/>
    <n v="148"/>
    <s v="IN"/>
    <n v="46808"/>
    <s v="East North Central"/>
    <x v="0"/>
    <s v="Nonprofit"/>
    <s v="Fiscally sponsored"/>
    <x v="2"/>
    <n v="2019"/>
    <n v="2"/>
    <x v="5"/>
    <s v="0 - 2 years"/>
    <x v="1"/>
    <n v="37630"/>
    <n v="3880"/>
    <n v="37042"/>
    <n v="0.984374169545575"/>
    <n v="3880"/>
    <n v="2550"/>
    <n v="0"/>
    <n v="500"/>
    <n v="0"/>
    <n v="200"/>
    <n v="600"/>
    <n v="0"/>
    <n v="30"/>
    <n v="0"/>
    <n v="0"/>
    <n v="0"/>
    <n v="0"/>
    <n v="0"/>
    <s v=" "/>
    <n v="0"/>
    <s v=" "/>
    <n v="0"/>
    <s v=" "/>
    <n v="99.99"/>
    <n v="65.72"/>
    <n v="0"/>
    <n v="12.89"/>
    <n v="0"/>
    <n v="5.15"/>
    <n v="15.46"/>
    <n v="0"/>
    <n v="0.77"/>
    <n v="0"/>
    <n v="0"/>
    <n v="0"/>
    <n v="0"/>
    <n v="0"/>
    <s v=" "/>
    <n v="0"/>
    <s v=" "/>
    <n v="0"/>
    <s v=" "/>
    <n v="12.89"/>
    <n v="0.77"/>
    <n v="3880"/>
    <n v="3880"/>
    <n v="0"/>
    <n v="0"/>
    <n v="0"/>
    <n v="0"/>
    <n v="0"/>
    <n v="0"/>
    <n v="0"/>
    <n v="0"/>
    <n v="0"/>
    <n v="0"/>
    <n v="0"/>
    <n v="0"/>
    <n v="0"/>
    <s v=" "/>
    <n v="0"/>
    <s v=" "/>
    <x v="0"/>
    <n v="100"/>
    <n v="100"/>
    <n v="0"/>
    <n v="0"/>
    <n v="0"/>
    <n v="0"/>
    <n v="0"/>
    <n v="0"/>
    <n v="0"/>
    <n v="0"/>
    <n v="0"/>
    <n v="0"/>
    <n v="0"/>
    <n v="0"/>
    <n v="0"/>
    <s v=" "/>
    <n v="0"/>
    <s v=" "/>
    <n v="0"/>
    <n v="0"/>
    <n v="0"/>
    <n v="0"/>
    <s v="No"/>
    <s v=" "/>
    <x v="0"/>
  </r>
  <r>
    <x v="2"/>
    <n v="151"/>
    <s v="OH"/>
    <n v="44074"/>
    <s v="East North Central"/>
    <x v="0"/>
    <s v="Nonprofit"/>
    <s v=" "/>
    <x v="2"/>
    <n v="2016"/>
    <n v="5"/>
    <x v="1"/>
    <s v="3 - 5 years"/>
    <x v="0"/>
    <n v="657085.77"/>
    <n v="569111.74"/>
    <n v="648223.71"/>
    <n v="0.98651308488996803"/>
    <n v="569111.74"/>
    <n v="505111.74"/>
    <n v="5000"/>
    <n v="2000"/>
    <n v="0"/>
    <n v="15000"/>
    <n v="5000"/>
    <n v="3000"/>
    <n v="2000"/>
    <n v="0"/>
    <n v="32000"/>
    <n v="0"/>
    <n v="0"/>
    <n v="0"/>
    <s v=" "/>
    <n v="0"/>
    <s v=" "/>
    <n v="0"/>
    <s v=" "/>
    <n v="99.999999999999986"/>
    <n v="88.75"/>
    <n v="0.88"/>
    <n v="0.35"/>
    <n v="0"/>
    <n v="2.64"/>
    <n v="0.88"/>
    <n v="0.53"/>
    <n v="0.35"/>
    <n v="0"/>
    <n v="5.62"/>
    <n v="0"/>
    <n v="0"/>
    <n v="0"/>
    <s v=" "/>
    <n v="0"/>
    <s v=" "/>
    <n v="0"/>
    <s v=" "/>
    <n v="0.35"/>
    <n v="6.5"/>
    <n v="569111.73999999987"/>
    <n v="39837.82"/>
    <n v="108131.23"/>
    <n v="108131.23"/>
    <n v="51220.06"/>
    <n v="17073.349999999999"/>
    <n v="22764.47"/>
    <n v="22764.47"/>
    <n v="17073.349999999999"/>
    <n v="136586.82"/>
    <n v="22764.47"/>
    <n v="22764.47"/>
    <n v="0"/>
    <n v="0"/>
    <n v="0"/>
    <s v=" "/>
    <n v="0"/>
    <s v=" "/>
    <x v="0"/>
    <n v="100"/>
    <n v="7"/>
    <n v="19"/>
    <n v="19"/>
    <n v="9"/>
    <n v="3"/>
    <n v="4"/>
    <n v="4"/>
    <n v="3"/>
    <n v="24"/>
    <n v="4"/>
    <n v="4"/>
    <n v="0"/>
    <n v="0"/>
    <n v="0"/>
    <s v=" "/>
    <n v="0"/>
    <s v=" "/>
    <n v="38"/>
    <n v="7"/>
    <n v="35"/>
    <n v="0"/>
    <s v="No"/>
    <s v=" "/>
    <x v="2"/>
  </r>
  <r>
    <x v="2"/>
    <n v="120"/>
    <s v="MI"/>
    <n v="48197"/>
    <s v="East North Central"/>
    <x v="0"/>
    <s v="Nonprofit"/>
    <s v=" "/>
    <x v="2"/>
    <n v="2003"/>
    <n v="18"/>
    <x v="3"/>
    <s v="11+ years"/>
    <x v="2"/>
    <n v="1300000"/>
    <m/>
    <n v="800000"/>
    <n v="0.61538461538461497"/>
    <m/>
    <m/>
    <m/>
    <m/>
    <m/>
    <m/>
    <m/>
    <m/>
    <m/>
    <m/>
    <m/>
    <m/>
    <m/>
    <m/>
    <m/>
    <m/>
    <m/>
    <m/>
    <s v=" "/>
    <n v="100"/>
    <n v="0"/>
    <n v="0"/>
    <n v="0"/>
    <n v="0"/>
    <n v="0"/>
    <n v="0"/>
    <n v="0"/>
    <n v="0"/>
    <n v="0"/>
    <n v="0"/>
    <n v="0"/>
    <n v="0"/>
    <n v="100"/>
    <s v="Non-profit"/>
    <n v="0"/>
    <s v=" "/>
    <n v="0"/>
    <s v=" "/>
    <n v="0"/>
    <n v="100"/>
    <n v="0"/>
    <m/>
    <m/>
    <m/>
    <m/>
    <m/>
    <m/>
    <m/>
    <m/>
    <m/>
    <m/>
    <m/>
    <m/>
    <m/>
    <m/>
    <m/>
    <m/>
    <s v=" "/>
    <x v="0"/>
    <n v="100"/>
    <n v="100"/>
    <n v="0"/>
    <n v="0"/>
    <n v="0"/>
    <n v="0"/>
    <n v="0"/>
    <n v="0"/>
    <n v="0"/>
    <n v="0"/>
    <n v="0"/>
    <n v="0"/>
    <n v="0"/>
    <n v="0"/>
    <n v="0"/>
    <s v=" "/>
    <n v="0"/>
    <s v=" "/>
    <n v="0"/>
    <n v="0"/>
    <n v="0"/>
    <n v="0"/>
    <s v="Yes"/>
    <n v="10000"/>
    <x v="2"/>
  </r>
  <r>
    <x v="2"/>
    <n v="140"/>
    <s v="PA"/>
    <n v="16914"/>
    <s v="Middle Atlantic"/>
    <x v="3"/>
    <s v="LLC"/>
    <s v=" "/>
    <x v="0"/>
    <n v="2013"/>
    <n v="8"/>
    <x v="2"/>
    <s v="6 - 10 years"/>
    <x v="2"/>
    <n v="700000"/>
    <n v="700000"/>
    <n v="695000"/>
    <n v="0.99285714285714299"/>
    <n v="700000"/>
    <n v="174205"/>
    <n v="0"/>
    <n v="188000"/>
    <n v="11131"/>
    <n v="115486"/>
    <n v="26020"/>
    <n v="6448"/>
    <n v="32445"/>
    <n v="21777"/>
    <n v="15666"/>
    <n v="0"/>
    <n v="23869"/>
    <n v="23798"/>
    <s v="Fruit"/>
    <n v="18564"/>
    <s v="Oils, Syrups"/>
    <n v="42591"/>
    <s v="Misc, Clothing"/>
    <n v="100.01"/>
    <n v="24.89"/>
    <n v="0"/>
    <n v="26.86"/>
    <n v="1.59"/>
    <n v="16.5"/>
    <n v="3.72"/>
    <n v="0.92"/>
    <n v="4.6399999999999997"/>
    <n v="3.11"/>
    <n v="2.2400000000000002"/>
    <n v="0"/>
    <n v="3.41"/>
    <n v="3.4"/>
    <s v="Fruit"/>
    <n v="2.65"/>
    <s v="Oils, Syrups"/>
    <n v="6.08"/>
    <s v="Misc, Clothing"/>
    <n v="28.45"/>
    <n v="26.449999999999996"/>
    <n v="700000"/>
    <n v="582676"/>
    <n v="0"/>
    <n v="82527"/>
    <n v="0"/>
    <n v="0"/>
    <n v="0"/>
    <n v="0"/>
    <n v="0"/>
    <n v="0"/>
    <n v="0"/>
    <n v="0"/>
    <n v="0"/>
    <n v="0"/>
    <n v="34797"/>
    <s v="Farm to Farm"/>
    <n v="0"/>
    <s v=" "/>
    <x v="0"/>
    <n v="100"/>
    <n v="83.24"/>
    <n v="0"/>
    <n v="11.79"/>
    <n v="0"/>
    <n v="0"/>
    <n v="0"/>
    <n v="0"/>
    <n v="0"/>
    <n v="0"/>
    <n v="0"/>
    <n v="0"/>
    <n v="0"/>
    <n v="0"/>
    <n v="4.97"/>
    <s v=" "/>
    <n v="0"/>
    <s v=" "/>
    <n v="11.79"/>
    <n v="0"/>
    <n v="0"/>
    <n v="4.97"/>
    <s v="No"/>
    <s v=" "/>
    <x v="3"/>
  </r>
  <r>
    <x v="2"/>
    <n v="117"/>
    <s v="PA"/>
    <n v="16823"/>
    <s v="Middle Atlantic"/>
    <x v="3"/>
    <s v="Nonprofit"/>
    <s v=" "/>
    <x v="2"/>
    <n v="2018"/>
    <n v="3"/>
    <x v="1"/>
    <s v="3 - 5 years"/>
    <x v="0"/>
    <n v="60220"/>
    <n v="31126"/>
    <n v="60000"/>
    <n v="0.99634672866157403"/>
    <n v="31126"/>
    <n v="4668.8999999999996"/>
    <n v="0"/>
    <n v="20231.900000000001"/>
    <n v="0"/>
    <n v="3735.12"/>
    <n v="2490.08"/>
    <n v="0"/>
    <n v="0"/>
    <n v="0"/>
    <n v="0"/>
    <n v="0"/>
    <n v="0"/>
    <n v="0"/>
    <n v="0"/>
    <n v="0"/>
    <s v=" "/>
    <n v="0"/>
    <s v=" "/>
    <n v="100"/>
    <n v="15"/>
    <n v="0"/>
    <n v="65"/>
    <n v="0"/>
    <n v="12"/>
    <n v="8"/>
    <n v="0"/>
    <n v="0"/>
    <n v="0"/>
    <n v="0"/>
    <n v="0"/>
    <n v="0"/>
    <n v="0"/>
    <s v=" "/>
    <n v="0"/>
    <s v=" "/>
    <n v="0"/>
    <s v=" "/>
    <n v="65"/>
    <n v="0"/>
    <n v="31126"/>
    <n v="7781.5"/>
    <n v="0"/>
    <n v="0"/>
    <n v="23344.5"/>
    <n v="0"/>
    <n v="0"/>
    <n v="0"/>
    <n v="0"/>
    <n v="0"/>
    <n v="0"/>
    <n v="0"/>
    <n v="0"/>
    <n v="0"/>
    <n v="0"/>
    <s v=" "/>
    <n v="0"/>
    <s v=" "/>
    <x v="0"/>
    <n v="100"/>
    <n v="25"/>
    <n v="0"/>
    <n v="0"/>
    <n v="75"/>
    <n v="0"/>
    <n v="0"/>
    <n v="0"/>
    <n v="0"/>
    <n v="0"/>
    <n v="0"/>
    <n v="0"/>
    <n v="0"/>
    <n v="0"/>
    <n v="0"/>
    <s v=" "/>
    <n v="0"/>
    <s v=" "/>
    <n v="0"/>
    <n v="0"/>
    <n v="0"/>
    <n v="0"/>
    <s v="No"/>
    <s v=" "/>
    <x v="0"/>
  </r>
  <r>
    <x v="2"/>
    <n v="139"/>
    <s v="NY"/>
    <n v="14519"/>
    <s v="Middle Atlantic"/>
    <x v="3"/>
    <s v="S Corp"/>
    <s v=" "/>
    <x v="0"/>
    <n v="2009"/>
    <n v="12"/>
    <x v="0"/>
    <s v="11+ years"/>
    <x v="1"/>
    <n v="8500000"/>
    <n v="8500000"/>
    <n v="7900000"/>
    <n v="0.92941176470588205"/>
    <n v="8500000"/>
    <n v="1700000"/>
    <n v="425000"/>
    <n v="3400000"/>
    <n v="0"/>
    <n v="1275000"/>
    <n v="425000"/>
    <n v="1275000"/>
    <n v="0"/>
    <n v="0"/>
    <n v="0"/>
    <n v="0"/>
    <n v="0"/>
    <n v="0"/>
    <s v=" "/>
    <n v="0"/>
    <s v=" "/>
    <n v="0"/>
    <s v=" "/>
    <n v="100"/>
    <n v="20"/>
    <n v="5"/>
    <n v="40"/>
    <n v="0"/>
    <n v="15"/>
    <n v="5"/>
    <n v="15"/>
    <n v="0"/>
    <n v="0"/>
    <n v="0"/>
    <n v="0"/>
    <n v="0"/>
    <n v="0"/>
    <s v=" "/>
    <n v="0"/>
    <s v=" "/>
    <n v="0"/>
    <s v=" "/>
    <n v="40"/>
    <n v="15"/>
    <n v="8500000"/>
    <n v="1020000"/>
    <n v="0"/>
    <n v="425000"/>
    <n v="1700000"/>
    <n v="170000"/>
    <n v="170000"/>
    <n v="170000"/>
    <n v="0"/>
    <n v="680000"/>
    <n v="1020000"/>
    <n v="0"/>
    <n v="0"/>
    <n v="3145000"/>
    <n v="0"/>
    <s v=" "/>
    <n v="0"/>
    <s v=" "/>
    <x v="0"/>
    <n v="100"/>
    <n v="12"/>
    <n v="0"/>
    <n v="5"/>
    <n v="20"/>
    <n v="2"/>
    <n v="2"/>
    <n v="2"/>
    <n v="0"/>
    <n v="8"/>
    <n v="12"/>
    <n v="0"/>
    <n v="0"/>
    <n v="37"/>
    <n v="0"/>
    <s v=" "/>
    <n v="0"/>
    <s v=" "/>
    <n v="5"/>
    <n v="4"/>
    <n v="57"/>
    <n v="0"/>
    <s v="No"/>
    <s v=" "/>
    <x v="3"/>
  </r>
  <r>
    <x v="2"/>
    <n v="173"/>
    <s v="PA"/>
    <n v="15019"/>
    <s v="Middle Atlantic"/>
    <x v="3"/>
    <s v="LLC"/>
    <s v=" "/>
    <x v="0"/>
    <n v="2015"/>
    <n v="6"/>
    <x v="2"/>
    <s v="6 - 10 years"/>
    <x v="0"/>
    <n v="2864000"/>
    <n v="2850000"/>
    <n v="2810000"/>
    <n v="0.98114525139664799"/>
    <n v="2870000"/>
    <n v="1124000"/>
    <n v="0"/>
    <n v="0"/>
    <n v="0"/>
    <n v="441000"/>
    <n v="163000"/>
    <n v="20000"/>
    <n v="0"/>
    <n v="150000"/>
    <n v="972000"/>
    <n v="0"/>
    <n v="0"/>
    <n v="0"/>
    <s v=" "/>
    <n v="0"/>
    <s v=" "/>
    <n v="0"/>
    <s v=" "/>
    <n v="100.7"/>
    <n v="39.44"/>
    <n v="0"/>
    <n v="0"/>
    <n v="0"/>
    <n v="15.47"/>
    <n v="5.72"/>
    <n v="0.7"/>
    <n v="0"/>
    <n v="5.26"/>
    <n v="34.11"/>
    <n v="0"/>
    <n v="0"/>
    <n v="0"/>
    <s v=" "/>
    <n v="0"/>
    <s v=" "/>
    <n v="0"/>
    <s v=" "/>
    <n v="0"/>
    <n v="40.07"/>
    <n v="2850000"/>
    <n v="0"/>
    <n v="1425000"/>
    <n v="285000"/>
    <n v="114000"/>
    <n v="570000"/>
    <n v="285000"/>
    <n v="114000"/>
    <n v="0"/>
    <n v="0"/>
    <n v="0"/>
    <n v="0"/>
    <n v="0"/>
    <n v="57000"/>
    <n v="0"/>
    <s v=" "/>
    <n v="0"/>
    <s v=" "/>
    <x v="0"/>
    <n v="100"/>
    <n v="0"/>
    <n v="50"/>
    <n v="10"/>
    <n v="4"/>
    <n v="20"/>
    <n v="10"/>
    <n v="4"/>
    <n v="0"/>
    <n v="0"/>
    <n v="0"/>
    <n v="0"/>
    <n v="0"/>
    <n v="2"/>
    <n v="0"/>
    <s v=" "/>
    <n v="0"/>
    <s v=" "/>
    <n v="60"/>
    <n v="30"/>
    <n v="2"/>
    <n v="0"/>
    <s v="No"/>
    <s v=" "/>
    <x v="3"/>
  </r>
  <r>
    <x v="2"/>
    <n v="107"/>
    <s v="MT"/>
    <n v="59802"/>
    <s v="Mountain"/>
    <x v="1"/>
    <s v="Producer Cooperative"/>
    <s v=" "/>
    <x v="1"/>
    <n v="2003"/>
    <n v="8"/>
    <x v="2"/>
    <s v="6 - 10 years"/>
    <x v="0"/>
    <n v="4699446"/>
    <n v="4545595"/>
    <n v="4491394"/>
    <n v="0.95572839862400805"/>
    <n v="4545592"/>
    <n v="1641157"/>
    <n v="46463"/>
    <n v="346635"/>
    <n v="0"/>
    <n v="1156625"/>
    <n v="936860"/>
    <n v="62513"/>
    <n v="0"/>
    <n v="0"/>
    <n v="336279"/>
    <n v="0"/>
    <n v="19060"/>
    <n v="0"/>
    <s v=" "/>
    <n v="0"/>
    <s v=" "/>
    <n v="0"/>
    <s v=" "/>
    <n v="100.00000000000001"/>
    <n v="36.1"/>
    <n v="1.02"/>
    <n v="7.63"/>
    <n v="0"/>
    <n v="25.44"/>
    <n v="20.61"/>
    <n v="1.38"/>
    <n v="0"/>
    <n v="0"/>
    <n v="7.4"/>
    <n v="0"/>
    <n v="0.42"/>
    <n v="0"/>
    <s v=" "/>
    <n v="0"/>
    <s v=" "/>
    <n v="0"/>
    <s v=" "/>
    <n v="7.63"/>
    <n v="9.2000000000000011"/>
    <n v="4545595.0000000019"/>
    <n v="318191.65000000002"/>
    <n v="1954605.85"/>
    <n v="681839.25"/>
    <n v="1181854.7"/>
    <n v="90911.9"/>
    <n v="0"/>
    <n v="0"/>
    <n v="0"/>
    <n v="45455.95"/>
    <n v="90911.9"/>
    <n v="45455.95"/>
    <n v="0"/>
    <n v="0"/>
    <n v="90911.9"/>
    <s v=" "/>
    <n v="45455.95"/>
    <s v=" "/>
    <x v="0"/>
    <n v="100"/>
    <n v="7"/>
    <n v="43"/>
    <n v="15"/>
    <n v="26"/>
    <n v="2"/>
    <n v="0"/>
    <n v="0"/>
    <n v="0"/>
    <n v="1"/>
    <n v="2"/>
    <n v="1"/>
    <n v="0"/>
    <n v="0"/>
    <n v="2"/>
    <s v="Buying clubs, etc"/>
    <n v="1"/>
    <s v=" "/>
    <n v="58"/>
    <n v="2"/>
    <n v="4"/>
    <n v="3"/>
    <s v="Yes"/>
    <n v="6000"/>
    <x v="3"/>
  </r>
  <r>
    <x v="2"/>
    <n v="130"/>
    <s v="NV"/>
    <n v="89407"/>
    <s v="Mountain"/>
    <x v="1"/>
    <s v="Nonprofit"/>
    <s v=" "/>
    <x v="2"/>
    <n v="2016"/>
    <n v="5"/>
    <x v="1"/>
    <s v="3 - 5 years"/>
    <x v="2"/>
    <n v="200000"/>
    <n v="127000"/>
    <n v="95000"/>
    <n v="0.47499999999999998"/>
    <n v="127000"/>
    <n v="88900"/>
    <n v="0"/>
    <n v="12700"/>
    <n v="0"/>
    <n v="0"/>
    <n v="6350"/>
    <n v="0"/>
    <n v="16510"/>
    <n v="2540"/>
    <n v="0"/>
    <n v="0"/>
    <n v="0"/>
    <n v="0"/>
    <s v=" "/>
    <n v="0"/>
    <s v=" "/>
    <n v="0"/>
    <s v=" "/>
    <n v="100"/>
    <n v="70"/>
    <n v="0"/>
    <n v="10"/>
    <n v="0"/>
    <n v="0"/>
    <n v="5"/>
    <n v="0"/>
    <n v="13"/>
    <n v="2"/>
    <n v="0"/>
    <n v="0"/>
    <n v="0"/>
    <n v="0"/>
    <s v=" "/>
    <n v="0"/>
    <s v=" "/>
    <n v="0"/>
    <s v=" "/>
    <n v="10"/>
    <n v="15"/>
    <n v="127000"/>
    <n v="95250"/>
    <n v="0"/>
    <n v="0"/>
    <n v="12700"/>
    <n v="0"/>
    <n v="0"/>
    <n v="0"/>
    <n v="0"/>
    <n v="0"/>
    <n v="0"/>
    <n v="0"/>
    <n v="0"/>
    <n v="19050"/>
    <n v="0"/>
    <s v=" "/>
    <n v="0"/>
    <s v=" "/>
    <x v="0"/>
    <n v="100"/>
    <n v="75"/>
    <n v="0"/>
    <n v="0"/>
    <n v="10"/>
    <n v="0"/>
    <n v="0"/>
    <n v="0"/>
    <n v="0"/>
    <n v="0"/>
    <n v="0"/>
    <n v="0"/>
    <n v="0"/>
    <n v="15"/>
    <n v="0"/>
    <s v=" "/>
    <n v="0"/>
    <s v=" "/>
    <n v="0"/>
    <n v="0"/>
    <n v="15"/>
    <n v="0"/>
    <s v="No"/>
    <s v=" "/>
    <x v="3"/>
  </r>
  <r>
    <x v="2"/>
    <n v="106"/>
    <s v="CO"/>
    <n v="80239"/>
    <s v="Mountain"/>
    <x v="1"/>
    <s v="LLC"/>
    <s v=" "/>
    <x v="0"/>
    <n v="2020"/>
    <n v="1"/>
    <x v="5"/>
    <s v="0 - 2 years"/>
    <x v="1"/>
    <n v="204000"/>
    <n v="91000"/>
    <n v="36000"/>
    <n v="0.17647058823529399"/>
    <n v="91000"/>
    <n v="72800"/>
    <n v="0"/>
    <n v="4550"/>
    <n v="0"/>
    <n v="0"/>
    <n v="9100"/>
    <n v="0"/>
    <n v="4550"/>
    <n v="0"/>
    <n v="0"/>
    <n v="0"/>
    <n v="0"/>
    <n v="0"/>
    <s v=" "/>
    <n v="0"/>
    <s v=" "/>
    <n v="0"/>
    <s v=" "/>
    <n v="100"/>
    <n v="80"/>
    <n v="0"/>
    <n v="5"/>
    <n v="0"/>
    <n v="0"/>
    <n v="10"/>
    <n v="0"/>
    <n v="5"/>
    <n v="0"/>
    <n v="0"/>
    <n v="0"/>
    <n v="0"/>
    <n v="0"/>
    <s v=" "/>
    <n v="0"/>
    <s v=" "/>
    <n v="0"/>
    <s v=" "/>
    <n v="5"/>
    <n v="5"/>
    <n v="91000"/>
    <n v="4550"/>
    <n v="0"/>
    <n v="9100"/>
    <n v="4550"/>
    <n v="9100"/>
    <n v="0"/>
    <n v="0"/>
    <n v="0"/>
    <n v="0"/>
    <n v="0"/>
    <n v="0"/>
    <n v="0"/>
    <n v="63700"/>
    <n v="0"/>
    <s v=" "/>
    <n v="0"/>
    <s v=" "/>
    <x v="0"/>
    <n v="100"/>
    <n v="5"/>
    <n v="0"/>
    <n v="10"/>
    <n v="5"/>
    <n v="10"/>
    <n v="0"/>
    <n v="0"/>
    <n v="0"/>
    <n v="0"/>
    <n v="0"/>
    <n v="0"/>
    <n v="0"/>
    <n v="70"/>
    <n v="0"/>
    <s v=" "/>
    <n v="0"/>
    <s v=" "/>
    <n v="10"/>
    <n v="10"/>
    <n v="70"/>
    <n v="0"/>
    <s v="No"/>
    <s v=" "/>
    <x v="2"/>
  </r>
  <r>
    <x v="2"/>
    <n v="111"/>
    <s v="NM"/>
    <n v="87401"/>
    <s v="Mountain"/>
    <x v="1"/>
    <s v="Publicly-owned"/>
    <s v=" "/>
    <x v="1"/>
    <n v="2020"/>
    <n v="1"/>
    <x v="5"/>
    <s v="0 - 2 years"/>
    <x v="1"/>
    <n v="180120"/>
    <n v="31368"/>
    <n v="180952"/>
    <n v="1.0046191427936899"/>
    <n v="31368"/>
    <n v="30426.959999999999"/>
    <n v="0"/>
    <n v="0"/>
    <n v="0"/>
    <n v="0"/>
    <n v="941.04"/>
    <n v="0"/>
    <n v="0"/>
    <n v="0"/>
    <n v="0"/>
    <n v="0"/>
    <n v="0"/>
    <n v="0"/>
    <s v=" "/>
    <n v="0"/>
    <s v=" "/>
    <n v="0"/>
    <s v=" "/>
    <n v="100"/>
    <n v="97"/>
    <n v="0"/>
    <n v="0"/>
    <n v="0"/>
    <n v="0"/>
    <n v="3"/>
    <n v="0"/>
    <n v="0"/>
    <n v="0"/>
    <n v="0"/>
    <n v="0"/>
    <n v="0"/>
    <n v="0"/>
    <s v=" "/>
    <n v="0"/>
    <s v=" "/>
    <n v="0"/>
    <s v=" "/>
    <n v="0"/>
    <n v="0"/>
    <n v="31368.000000000004"/>
    <n v="25408.080000000002"/>
    <n v="0"/>
    <n v="0"/>
    <n v="313.68"/>
    <n v="0"/>
    <n v="0"/>
    <n v="0"/>
    <n v="313.68"/>
    <n v="5018.88"/>
    <n v="0"/>
    <n v="0"/>
    <n v="0"/>
    <n v="313.68"/>
    <n v="0"/>
    <s v=" "/>
    <n v="0"/>
    <s v=" "/>
    <x v="0"/>
    <n v="100"/>
    <n v="81"/>
    <n v="0"/>
    <n v="0"/>
    <n v="1"/>
    <n v="0"/>
    <n v="0"/>
    <n v="0"/>
    <n v="1"/>
    <n v="16"/>
    <n v="0"/>
    <n v="0"/>
    <n v="0"/>
    <n v="1"/>
    <n v="0"/>
    <s v=" "/>
    <n v="0"/>
    <s v=" "/>
    <n v="0"/>
    <n v="0"/>
    <n v="18"/>
    <n v="0"/>
    <s v="No"/>
    <s v=" "/>
    <x v="0"/>
  </r>
  <r>
    <x v="2"/>
    <n v="171"/>
    <s v="RI"/>
    <n v="2909"/>
    <s v="New England"/>
    <x v="3"/>
    <s v="Nonprofit"/>
    <s v=" "/>
    <x v="2"/>
    <n v="1996"/>
    <n v="25"/>
    <x v="4"/>
    <s v="11+ years"/>
    <x v="0"/>
    <n v="3769845"/>
    <n v="3247233"/>
    <n v="3949066"/>
    <n v="1.0475406813807999"/>
    <n v="3247233"/>
    <n v="3247233"/>
    <n v="0"/>
    <n v="0"/>
    <n v="0"/>
    <n v="0"/>
    <n v="0"/>
    <n v="0"/>
    <n v="0"/>
    <n v="0"/>
    <n v="0"/>
    <n v="0"/>
    <n v="0"/>
    <n v="0"/>
    <s v=" "/>
    <n v="0"/>
    <s v=" "/>
    <n v="0"/>
    <s v=" "/>
    <n v="100"/>
    <n v="100"/>
    <n v="0"/>
    <n v="0"/>
    <n v="0"/>
    <n v="0"/>
    <n v="0"/>
    <n v="0"/>
    <n v="0"/>
    <n v="0"/>
    <n v="0"/>
    <n v="0"/>
    <n v="0"/>
    <n v="0"/>
    <s v=" "/>
    <n v="0"/>
    <s v=" "/>
    <n v="0"/>
    <s v=" "/>
    <n v="0"/>
    <n v="0"/>
    <n v="3247233"/>
    <n v="0"/>
    <n v="3247233"/>
    <n v="0"/>
    <n v="0"/>
    <n v="0"/>
    <n v="0"/>
    <n v="0"/>
    <n v="0"/>
    <n v="0"/>
    <n v="0"/>
    <n v="0"/>
    <n v="0"/>
    <n v="0"/>
    <n v="0"/>
    <s v=" "/>
    <n v="0"/>
    <s v=" "/>
    <x v="0"/>
    <n v="100"/>
    <n v="0"/>
    <n v="100"/>
    <n v="0"/>
    <n v="0"/>
    <n v="0"/>
    <n v="0"/>
    <n v="0"/>
    <n v="0"/>
    <n v="0"/>
    <n v="0"/>
    <n v="0"/>
    <n v="0"/>
    <n v="0"/>
    <n v="0"/>
    <s v=" "/>
    <n v="0"/>
    <s v=" "/>
    <n v="100"/>
    <n v="0"/>
    <n v="0"/>
    <n v="0"/>
    <s v="No"/>
    <s v=" "/>
    <x v="0"/>
  </r>
  <r>
    <x v="2"/>
    <n v="118"/>
    <s v="NH"/>
    <n v="3103"/>
    <s v="New England"/>
    <x v="3"/>
    <s v="Nonprofit"/>
    <s v=" "/>
    <x v="2"/>
    <n v="2020"/>
    <n v="1"/>
    <x v="5"/>
    <s v="0 - 2 years"/>
    <x v="2"/>
    <n v="419000"/>
    <n v="299000"/>
    <n v="375000"/>
    <n v="0.89498806682577603"/>
    <n v="299000"/>
    <n v="179400"/>
    <n v="5980"/>
    <n v="14950"/>
    <n v="0"/>
    <n v="14950"/>
    <n v="29900"/>
    <n v="8970"/>
    <n v="0"/>
    <n v="0"/>
    <n v="0"/>
    <n v="0"/>
    <n v="0"/>
    <n v="44850"/>
    <s v="Fruit"/>
    <n v="0"/>
    <s v=" "/>
    <n v="0"/>
    <s v=" "/>
    <n v="100"/>
    <n v="60"/>
    <n v="2"/>
    <n v="5"/>
    <n v="0"/>
    <n v="5"/>
    <n v="10"/>
    <n v="3"/>
    <n v="0"/>
    <n v="0"/>
    <n v="0"/>
    <n v="0"/>
    <n v="0"/>
    <n v="15"/>
    <s v="Fruit"/>
    <n v="0"/>
    <s v=" "/>
    <n v="0"/>
    <s v=" "/>
    <n v="5"/>
    <n v="18"/>
    <n v="299000"/>
    <n v="269100"/>
    <n v="0"/>
    <n v="0"/>
    <n v="14950"/>
    <n v="0"/>
    <n v="0"/>
    <n v="0"/>
    <n v="0"/>
    <n v="0"/>
    <n v="0"/>
    <n v="0"/>
    <n v="0"/>
    <n v="14950"/>
    <n v="0"/>
    <s v=" "/>
    <n v="0"/>
    <s v=" "/>
    <x v="0"/>
    <n v="100"/>
    <n v="90"/>
    <n v="0"/>
    <n v="0"/>
    <n v="5"/>
    <n v="0"/>
    <n v="0"/>
    <n v="0"/>
    <n v="0"/>
    <n v="0"/>
    <n v="0"/>
    <n v="0"/>
    <n v="0"/>
    <n v="5"/>
    <n v="0"/>
    <s v=" "/>
    <n v="0"/>
    <s v=" "/>
    <n v="0"/>
    <n v="0"/>
    <n v="5"/>
    <n v="0"/>
    <s v="Yes"/>
    <n v="32000"/>
    <x v="0"/>
  </r>
  <r>
    <x v="2"/>
    <n v="193"/>
    <s v="NH"/>
    <n v="3584"/>
    <s v="New England"/>
    <x v="3"/>
    <s v="Nonprofit"/>
    <s v=" "/>
    <x v="2"/>
    <n v="2015"/>
    <n v="6"/>
    <x v="2"/>
    <s v="6 - 10 years"/>
    <x v="2"/>
    <n v="389527"/>
    <n v="257980"/>
    <n v="153856"/>
    <n v="0.39498160589638198"/>
    <n v="257980"/>
    <n v="56755.6"/>
    <n v="5159.6000000000004"/>
    <n v="46436.4"/>
    <n v="2579.8000000000002"/>
    <n v="43856.6"/>
    <n v="12899"/>
    <n v="5159.6000000000004"/>
    <n v="5159.6000000000004"/>
    <n v="2579.8000000000002"/>
    <n v="38697"/>
    <n v="33537.4"/>
    <n v="5159.6000000000004"/>
    <n v="0"/>
    <s v=" "/>
    <n v="0"/>
    <s v=" "/>
    <n v="0"/>
    <s v=" "/>
    <n v="100"/>
    <n v="22"/>
    <n v="2"/>
    <n v="18"/>
    <n v="1"/>
    <n v="17"/>
    <n v="5"/>
    <n v="2"/>
    <n v="2"/>
    <n v="1"/>
    <n v="15"/>
    <n v="13"/>
    <n v="2"/>
    <n v="0"/>
    <s v=" "/>
    <n v="0"/>
    <s v=" "/>
    <n v="0"/>
    <s v=" "/>
    <n v="19"/>
    <n v="35"/>
    <n v="257979.99999999997"/>
    <n v="250240.6"/>
    <n v="0"/>
    <n v="0"/>
    <n v="0"/>
    <n v="0"/>
    <n v="0"/>
    <n v="0"/>
    <n v="0"/>
    <n v="0"/>
    <n v="0"/>
    <n v="2579.8000000000002"/>
    <n v="2579.8000000000002"/>
    <n v="2579.8000000000002"/>
    <n v="0"/>
    <s v=" "/>
    <n v="0"/>
    <s v=" "/>
    <x v="0"/>
    <n v="100"/>
    <n v="97"/>
    <n v="0"/>
    <n v="0"/>
    <n v="0"/>
    <n v="0"/>
    <n v="0"/>
    <n v="0"/>
    <n v="0"/>
    <n v="0"/>
    <n v="0"/>
    <n v="1"/>
    <n v="1"/>
    <n v="1"/>
    <n v="0"/>
    <s v=" "/>
    <n v="0"/>
    <s v=" "/>
    <n v="0"/>
    <n v="0"/>
    <n v="3"/>
    <n v="0"/>
    <s v="Yes"/>
    <n v="3200"/>
    <x v="0"/>
  </r>
  <r>
    <x v="2"/>
    <n v="126"/>
    <s v="VT"/>
    <n v="5701"/>
    <s v="New England"/>
    <x v="3"/>
    <s v="Nonprofit"/>
    <s v=" "/>
    <x v="2"/>
    <n v="2012"/>
    <n v="9"/>
    <x v="2"/>
    <s v="6 - 10 years"/>
    <x v="1"/>
    <n v="1034392"/>
    <n v="150000"/>
    <n v="990000"/>
    <n v="0.95708396816680696"/>
    <n v="150000"/>
    <n v="126000"/>
    <n v="0"/>
    <n v="12000"/>
    <n v="0"/>
    <n v="3000"/>
    <n v="3000"/>
    <n v="0"/>
    <n v="3000"/>
    <n v="0"/>
    <n v="3000"/>
    <n v="0"/>
    <n v="0"/>
    <n v="0"/>
    <s v=" "/>
    <n v="0"/>
    <s v=" "/>
    <n v="0"/>
    <s v=" "/>
    <n v="100"/>
    <n v="84"/>
    <n v="0"/>
    <n v="8"/>
    <n v="0"/>
    <n v="2"/>
    <n v="2"/>
    <n v="0"/>
    <n v="2"/>
    <n v="0"/>
    <n v="2"/>
    <n v="0"/>
    <n v="0"/>
    <n v="0"/>
    <s v=" "/>
    <n v="0"/>
    <s v=" "/>
    <n v="0"/>
    <s v=" "/>
    <n v="8"/>
    <n v="4"/>
    <n v="150000"/>
    <n v="90000"/>
    <n v="0"/>
    <n v="7500"/>
    <n v="15000"/>
    <n v="0"/>
    <n v="0"/>
    <n v="0"/>
    <n v="0"/>
    <n v="0"/>
    <n v="0"/>
    <n v="0"/>
    <n v="0"/>
    <n v="0"/>
    <n v="37500"/>
    <s v=" "/>
    <n v="0"/>
    <s v=" "/>
    <x v="0"/>
    <n v="100"/>
    <n v="60"/>
    <n v="0"/>
    <n v="5"/>
    <n v="10"/>
    <n v="0"/>
    <n v="0"/>
    <n v="0"/>
    <n v="0"/>
    <n v="0"/>
    <n v="0"/>
    <n v="0"/>
    <n v="0"/>
    <n v="0"/>
    <n v="25"/>
    <s v="Killington Ski Resort"/>
    <n v="0"/>
    <s v=" "/>
    <n v="5"/>
    <n v="0"/>
    <n v="0"/>
    <n v="25"/>
    <s v="Yes"/>
    <s v=" "/>
    <x v="0"/>
  </r>
  <r>
    <x v="2"/>
    <n v="160"/>
    <s v="RI"/>
    <n v="2909"/>
    <s v="New England"/>
    <x v="3"/>
    <s v="Other"/>
    <s v=" "/>
    <x v="3"/>
    <n v="2018"/>
    <n v="3"/>
    <x v="1"/>
    <s v="3 - 5 years"/>
    <x v="0"/>
    <n v="530000"/>
    <n v="10000"/>
    <n v="322708"/>
    <n v="0.60888301886792495"/>
    <n v="10000"/>
    <n v="10000"/>
    <n v="0"/>
    <n v="0"/>
    <n v="0"/>
    <n v="0"/>
    <n v="0"/>
    <n v="0"/>
    <n v="0"/>
    <n v="0"/>
    <n v="0"/>
    <n v="0"/>
    <n v="0"/>
    <n v="0"/>
    <s v=" "/>
    <n v="0"/>
    <s v=" "/>
    <n v="0"/>
    <s v=" "/>
    <n v="100"/>
    <n v="100"/>
    <n v="0"/>
    <n v="0"/>
    <n v="0"/>
    <n v="0"/>
    <n v="0"/>
    <n v="0"/>
    <n v="0"/>
    <n v="0"/>
    <n v="0"/>
    <n v="0"/>
    <n v="0"/>
    <n v="0"/>
    <s v=" "/>
    <n v="0"/>
    <s v=" "/>
    <n v="0"/>
    <s v=" "/>
    <n v="0"/>
    <n v="0"/>
    <n v="10000"/>
    <n v="0"/>
    <n v="0"/>
    <n v="0"/>
    <n v="0"/>
    <n v="0"/>
    <n v="0"/>
    <n v="0"/>
    <n v="0"/>
    <n v="0"/>
    <n v="0"/>
    <n v="0"/>
    <n v="0"/>
    <n v="10000"/>
    <n v="0"/>
    <s v=" "/>
    <n v="0"/>
    <s v=" "/>
    <x v="0"/>
    <n v="100"/>
    <n v="0"/>
    <n v="0"/>
    <n v="0"/>
    <n v="0"/>
    <n v="0"/>
    <n v="0"/>
    <n v="0"/>
    <n v="0"/>
    <n v="0"/>
    <n v="0"/>
    <n v="0"/>
    <n v="0"/>
    <n v="100"/>
    <n v="0"/>
    <s v=" "/>
    <n v="0"/>
    <s v=" "/>
    <n v="0"/>
    <n v="0"/>
    <n v="100"/>
    <n v="0"/>
    <s v="No"/>
    <s v=" "/>
    <x v="0"/>
  </r>
  <r>
    <x v="2"/>
    <n v="113"/>
    <s v="CA"/>
    <n v="95637"/>
    <s v="Pacific"/>
    <x v="1"/>
    <s v="S Corp"/>
    <s v=" "/>
    <x v="0"/>
    <n v="2007"/>
    <n v="14"/>
    <x v="0"/>
    <s v="11+ years"/>
    <x v="0"/>
    <n v="1300000"/>
    <n v="1245000"/>
    <n v="1262000"/>
    <n v="0.97076923076923105"/>
    <n v="1245000"/>
    <n v="759450"/>
    <n v="0"/>
    <n v="49800"/>
    <n v="0"/>
    <n v="0"/>
    <n v="74700"/>
    <n v="37350"/>
    <n v="0"/>
    <n v="0"/>
    <n v="311250"/>
    <n v="0"/>
    <n v="12450"/>
    <n v="0"/>
    <s v=" "/>
    <n v="0"/>
    <s v=" "/>
    <n v="0"/>
    <s v=" "/>
    <n v="100"/>
    <n v="61"/>
    <n v="0"/>
    <n v="4"/>
    <n v="0"/>
    <n v="0"/>
    <n v="6"/>
    <n v="3"/>
    <n v="0"/>
    <n v="0"/>
    <n v="25"/>
    <n v="0"/>
    <n v="1"/>
    <n v="0"/>
    <s v=" "/>
    <n v="0"/>
    <s v=" "/>
    <n v="0"/>
    <s v=" "/>
    <n v="4"/>
    <n v="29"/>
    <n v="1245000"/>
    <n v="37350"/>
    <n v="0"/>
    <n v="809250"/>
    <n v="186750"/>
    <n v="0"/>
    <n v="186750"/>
    <n v="0"/>
    <n v="0"/>
    <n v="12450"/>
    <n v="0"/>
    <n v="0"/>
    <n v="0"/>
    <n v="12450"/>
    <n v="0"/>
    <m/>
    <n v="0"/>
    <s v=" "/>
    <x v="0"/>
    <n v="100"/>
    <n v="3"/>
    <n v="0"/>
    <n v="65"/>
    <n v="15"/>
    <n v="0"/>
    <n v="15"/>
    <n v="0"/>
    <n v="0"/>
    <n v="1"/>
    <n v="0"/>
    <n v="0"/>
    <n v="0"/>
    <n v="1"/>
    <n v="0"/>
    <s v=" "/>
    <n v="0"/>
    <s v=" "/>
    <n v="65"/>
    <n v="15"/>
    <n v="2"/>
    <n v="0"/>
    <s v="No"/>
    <s v=" "/>
    <x v="3"/>
  </r>
  <r>
    <x v="2"/>
    <n v="184"/>
    <s v="WA"/>
    <n v="99216"/>
    <s v="Pacific"/>
    <x v="1"/>
    <s v="Producer Cooperative"/>
    <s v=" "/>
    <x v="1"/>
    <n v="2014"/>
    <n v="7"/>
    <x v="2"/>
    <s v="6 - 10 years"/>
    <x v="1"/>
    <n v="1799494.47"/>
    <n v="1206491.8799999999"/>
    <m/>
    <s v=" "/>
    <n v="1206491.8999999999"/>
    <n v="812330.98"/>
    <n v="4946.62"/>
    <n v="37280.6"/>
    <n v="15443.1"/>
    <n v="196778.83"/>
    <n v="68528.740000000005"/>
    <n v="30403.599999999999"/>
    <n v="8928.0400000000009"/>
    <n v="3136.88"/>
    <n v="23767.89"/>
    <n v="3498.83"/>
    <n v="1447.79"/>
    <n v="0"/>
    <s v=" "/>
    <n v="0"/>
    <s v=" "/>
    <n v="0"/>
    <s v=" "/>
    <n v="100"/>
    <n v="67.33"/>
    <n v="0.41"/>
    <n v="3.09"/>
    <n v="1.28"/>
    <n v="16.309999999999999"/>
    <n v="5.68"/>
    <n v="2.52"/>
    <n v="0.74"/>
    <n v="0.26"/>
    <n v="1.97"/>
    <n v="0.28999999999999998"/>
    <n v="0.12"/>
    <n v="0"/>
    <s v=" "/>
    <n v="0"/>
    <s v=" "/>
    <n v="0"/>
    <s v=" "/>
    <n v="4.37"/>
    <n v="5.8999999999999995"/>
    <n v="1206491.8799999999"/>
    <n v="421668.91"/>
    <n v="0"/>
    <n v="51155.26"/>
    <n v="86384.82"/>
    <n v="0"/>
    <n v="0"/>
    <n v="0"/>
    <n v="1447.79"/>
    <n v="16528.939999999999"/>
    <n v="23647.24"/>
    <n v="0"/>
    <n v="0"/>
    <n v="42709.81"/>
    <n v="562949.11"/>
    <s v=" "/>
    <n v="0"/>
    <s v=" "/>
    <x v="0"/>
    <n v="100"/>
    <n v="34.950000000000003"/>
    <n v="0"/>
    <n v="4.24"/>
    <n v="7.16"/>
    <n v="0"/>
    <n v="0"/>
    <n v="0"/>
    <n v="0.12"/>
    <n v="1.37"/>
    <n v="1.96"/>
    <n v="0"/>
    <n v="0"/>
    <n v="3.54"/>
    <n v="46.66"/>
    <s v="Gov't funded food assistance"/>
    <n v="0"/>
    <s v=" "/>
    <n v="4.24"/>
    <n v="0"/>
    <n v="6.99"/>
    <n v="46.66"/>
    <s v="No"/>
    <s v=" "/>
    <x v="1"/>
  </r>
  <r>
    <x v="2"/>
    <n v="158"/>
    <s v="WA"/>
    <n v="98370"/>
    <s v="Pacific"/>
    <x v="1"/>
    <s v="Producer Cooperative"/>
    <s v=" "/>
    <x v="1"/>
    <n v="2014"/>
    <n v="7"/>
    <x v="2"/>
    <s v="6 - 10 years"/>
    <x v="2"/>
    <n v="628000"/>
    <n v="573000"/>
    <n v="650000"/>
    <n v="1.0350318471337601"/>
    <n v="573000"/>
    <n v="229200"/>
    <n v="0"/>
    <n v="85950"/>
    <n v="28650"/>
    <n v="28650"/>
    <n v="28650"/>
    <n v="11460"/>
    <n v="28650"/>
    <n v="11460"/>
    <n v="114600"/>
    <n v="0"/>
    <n v="5730"/>
    <n v="0"/>
    <s v=" "/>
    <n v="0"/>
    <s v=" "/>
    <n v="0"/>
    <s v=" "/>
    <n v="100"/>
    <n v="40"/>
    <n v="0"/>
    <n v="15"/>
    <n v="5"/>
    <n v="5"/>
    <n v="5"/>
    <n v="2"/>
    <n v="5"/>
    <n v="2"/>
    <n v="20"/>
    <n v="0"/>
    <n v="1"/>
    <n v="0"/>
    <s v=" "/>
    <n v="0"/>
    <s v=" "/>
    <n v="0"/>
    <s v=" "/>
    <n v="20"/>
    <n v="30"/>
    <n v="573000"/>
    <n v="573000"/>
    <n v="0"/>
    <n v="0"/>
    <n v="0"/>
    <n v="0"/>
    <n v="0"/>
    <n v="0"/>
    <n v="0"/>
    <n v="0"/>
    <n v="0"/>
    <n v="0"/>
    <n v="0"/>
    <n v="0"/>
    <n v="0"/>
    <s v=" "/>
    <n v="0"/>
    <s v=" "/>
    <x v="0"/>
    <n v="100"/>
    <n v="100"/>
    <n v="0"/>
    <n v="0"/>
    <n v="0"/>
    <n v="0"/>
    <n v="0"/>
    <n v="0"/>
    <n v="0"/>
    <n v="0"/>
    <n v="0"/>
    <n v="0"/>
    <n v="0"/>
    <n v="0"/>
    <n v="0"/>
    <s v=" "/>
    <n v="0"/>
    <s v=" "/>
    <n v="0"/>
    <n v="0"/>
    <n v="0"/>
    <n v="0"/>
    <s v="No"/>
    <s v=" "/>
    <x v="2"/>
  </r>
  <r>
    <x v="2"/>
    <n v="138"/>
    <s v="WA"/>
    <n v="98250"/>
    <s v="Pacific"/>
    <x v="1"/>
    <s v="Nonprofit"/>
    <s v=" "/>
    <x v="2"/>
    <n v="2020"/>
    <n v="1"/>
    <x v="5"/>
    <s v="0 - 2 years"/>
    <x v="1"/>
    <n v="223485"/>
    <n v="206960"/>
    <n v="217170"/>
    <n v="0.97174307000469795"/>
    <n v="206959"/>
    <n v="77743"/>
    <n v="0"/>
    <n v="44162"/>
    <n v="0"/>
    <n v="8301"/>
    <n v="5893"/>
    <n v="792"/>
    <n v="14087"/>
    <n v="693"/>
    <n v="41673"/>
    <n v="0"/>
    <n v="11196.536"/>
    <n v="1738.4639999999999"/>
    <s v="Donations for Food Security"/>
    <n v="680"/>
    <s v="Gift Certificates"/>
    <n v="0"/>
    <s v=" "/>
    <n v="100"/>
    <n v="37.56"/>
    <n v="0"/>
    <n v="21.34"/>
    <n v="0"/>
    <n v="4.01"/>
    <n v="2.85"/>
    <n v="0.38"/>
    <n v="6.81"/>
    <n v="0.33"/>
    <n v="20.14"/>
    <n v="0"/>
    <n v="5.41"/>
    <n v="0.84"/>
    <s v="Donations for Food Security"/>
    <n v="0.33"/>
    <s v="Gift Certificates"/>
    <n v="0"/>
    <s v=" "/>
    <n v="21.34"/>
    <n v="34.24"/>
    <n v="206960"/>
    <n v="198957"/>
    <n v="0"/>
    <n v="932"/>
    <n v="4597"/>
    <n v="0"/>
    <n v="0"/>
    <n v="0"/>
    <n v="0"/>
    <n v="0"/>
    <n v="0"/>
    <n v="0"/>
    <n v="0"/>
    <n v="0"/>
    <n v="1737"/>
    <s v="Food Security Programs"/>
    <n v="737"/>
    <s v="Low-income incentive"/>
    <x v="0"/>
    <n v="100"/>
    <n v="96.13"/>
    <n v="0"/>
    <n v="0.45"/>
    <n v="2.2200000000000002"/>
    <n v="0"/>
    <n v="0"/>
    <n v="0"/>
    <n v="0"/>
    <n v="0"/>
    <n v="0"/>
    <n v="0"/>
    <n v="0"/>
    <n v="0"/>
    <n v="0.84"/>
    <s v=" "/>
    <n v="0.36"/>
    <s v=" "/>
    <n v="0.45"/>
    <n v="0"/>
    <n v="0"/>
    <n v="1.2"/>
    <s v="Yes"/>
    <n v="87"/>
    <x v="0"/>
  </r>
  <r>
    <x v="2"/>
    <n v="162"/>
    <s v="CA"/>
    <n v="90021"/>
    <s v="Pacific"/>
    <x v="1"/>
    <s v="Nonprofit"/>
    <s v=" "/>
    <x v="2"/>
    <n v="2012"/>
    <n v="9"/>
    <x v="2"/>
    <s v="6 - 10 years"/>
    <x v="1"/>
    <n v="1100000"/>
    <n v="185698"/>
    <n v="1022810"/>
    <n v="0.92982727272727295"/>
    <n v="185698"/>
    <n v="163414.24"/>
    <n v="0"/>
    <n v="0"/>
    <n v="0"/>
    <n v="0"/>
    <n v="22283.759999999998"/>
    <n v="0"/>
    <n v="0"/>
    <n v="0"/>
    <n v="0"/>
    <n v="0"/>
    <n v="0"/>
    <n v="0"/>
    <n v="0"/>
    <n v="0"/>
    <s v=" "/>
    <n v="0"/>
    <s v=" "/>
    <n v="100"/>
    <n v="88"/>
    <n v="0"/>
    <n v="0"/>
    <n v="0"/>
    <n v="0"/>
    <n v="12"/>
    <n v="0"/>
    <n v="0"/>
    <n v="0"/>
    <n v="0"/>
    <n v="0"/>
    <n v="0"/>
    <n v="0"/>
    <s v=" "/>
    <n v="0"/>
    <s v=" "/>
    <n v="0"/>
    <s v=" "/>
    <n v="0"/>
    <n v="0"/>
    <n v="185698"/>
    <n v="0"/>
    <n v="0"/>
    <n v="0"/>
    <n v="116989.74"/>
    <n v="0"/>
    <n v="0"/>
    <n v="0"/>
    <n v="0"/>
    <n v="0"/>
    <n v="0"/>
    <n v="12998.86"/>
    <n v="0"/>
    <n v="0"/>
    <n v="55709.4"/>
    <s v=" "/>
    <n v="0"/>
    <s v=" "/>
    <x v="0"/>
    <n v="100"/>
    <n v="0"/>
    <n v="0"/>
    <n v="0"/>
    <n v="63"/>
    <n v="0"/>
    <n v="0"/>
    <n v="0"/>
    <n v="0"/>
    <n v="0"/>
    <n v="0"/>
    <n v="7"/>
    <n v="0"/>
    <n v="0"/>
    <n v="30"/>
    <s v="Nonprofit organizations"/>
    <n v="0"/>
    <s v=" "/>
    <n v="0"/>
    <n v="0"/>
    <n v="7"/>
    <n v="30"/>
    <s v="No"/>
    <s v=" "/>
    <x v="0"/>
  </r>
  <r>
    <x v="2"/>
    <n v="131"/>
    <s v="OR"/>
    <n v="97103"/>
    <s v="Pacific"/>
    <x v="1"/>
    <s v="Nonprofit"/>
    <s v=" "/>
    <x v="2"/>
    <n v="2018"/>
    <n v="3"/>
    <x v="1"/>
    <s v="3 - 5 years"/>
    <x v="2"/>
    <n v="278000"/>
    <n v="180000"/>
    <n v="298000"/>
    <n v="1.0719424460431699"/>
    <n v="180004"/>
    <n v="46000"/>
    <n v="0"/>
    <n v="39000"/>
    <n v="10000"/>
    <n v="8000"/>
    <n v="8000"/>
    <n v="3000"/>
    <n v="0"/>
    <n v="0"/>
    <n v="52000"/>
    <n v="0"/>
    <n v="14004.000000000002"/>
    <n v="0"/>
    <s v=" "/>
    <n v="0"/>
    <s v=" "/>
    <n v="0"/>
    <s v=" "/>
    <n v="100.01"/>
    <n v="25.56"/>
    <n v="0"/>
    <n v="21.67"/>
    <n v="5.56"/>
    <n v="4.4400000000000004"/>
    <n v="4.4400000000000004"/>
    <n v="1.67"/>
    <n v="0"/>
    <n v="0"/>
    <n v="28.89"/>
    <n v="0"/>
    <n v="7.78"/>
    <n v="0"/>
    <s v=" "/>
    <n v="0"/>
    <s v=" "/>
    <n v="0"/>
    <s v=" "/>
    <n v="27.23"/>
    <n v="38.340000000000003"/>
    <n v="180000"/>
    <n v="178200"/>
    <n v="0"/>
    <n v="0"/>
    <n v="1800"/>
    <n v="0"/>
    <n v="0"/>
    <n v="0"/>
    <n v="0"/>
    <n v="0"/>
    <n v="0"/>
    <n v="0"/>
    <n v="0"/>
    <n v="0"/>
    <n v="0"/>
    <s v=" "/>
    <n v="0"/>
    <s v=" "/>
    <x v="0"/>
    <n v="100"/>
    <n v="99"/>
    <n v="0"/>
    <n v="0"/>
    <n v="1"/>
    <n v="0"/>
    <n v="0"/>
    <n v="0"/>
    <n v="0"/>
    <n v="0"/>
    <n v="0"/>
    <n v="0"/>
    <n v="0"/>
    <n v="0"/>
    <n v="0"/>
    <s v=" "/>
    <n v="0"/>
    <s v=" "/>
    <n v="0"/>
    <n v="0"/>
    <n v="0"/>
    <n v="0"/>
    <s v="Yes"/>
    <n v="10000"/>
    <x v="0"/>
  </r>
  <r>
    <x v="2"/>
    <n v="103"/>
    <s v="AK"/>
    <n v="99603"/>
    <s v="Pacific"/>
    <x v="1"/>
    <s v="Nonprofit"/>
    <s v=" "/>
    <x v="2"/>
    <n v="2016"/>
    <n v="5"/>
    <x v="1"/>
    <s v="3 - 5 years"/>
    <x v="2"/>
    <n v="169500"/>
    <n v="159000"/>
    <m/>
    <s v=" "/>
    <n v="159009"/>
    <n v="57921"/>
    <n v="15000"/>
    <n v="12798"/>
    <n v="8879"/>
    <n v="0"/>
    <n v="2536"/>
    <n v="0"/>
    <n v="25895"/>
    <n v="13310"/>
    <n v="3590"/>
    <n v="0"/>
    <n v="1001.7"/>
    <n v="18078.3"/>
    <s v="Flowers, starts, plants"/>
    <n v="0"/>
    <s v=" "/>
    <n v="0"/>
    <s v=" "/>
    <n v="100.00000000000001"/>
    <n v="36.43"/>
    <n v="9.43"/>
    <n v="8.0500000000000007"/>
    <n v="5.58"/>
    <n v="0"/>
    <n v="1.59"/>
    <n v="0"/>
    <n v="16.29"/>
    <n v="8.3699999999999992"/>
    <n v="2.2599999999999998"/>
    <n v="0"/>
    <n v="0.63"/>
    <n v="11.37"/>
    <s v="Flowers, starts, plants"/>
    <n v="0"/>
    <s v=" "/>
    <n v="0"/>
    <s v=" "/>
    <n v="13.63"/>
    <n v="38.919999999999995"/>
    <n v="159000"/>
    <n v="151050"/>
    <n v="0"/>
    <n v="0"/>
    <n v="0"/>
    <n v="0"/>
    <n v="0"/>
    <n v="0"/>
    <n v="0"/>
    <n v="0"/>
    <n v="0"/>
    <n v="0"/>
    <n v="0"/>
    <n v="0"/>
    <n v="7950"/>
    <s v=" "/>
    <n v="0"/>
    <s v=" "/>
    <x v="0"/>
    <n v="100"/>
    <n v="95"/>
    <n v="0"/>
    <n v="0"/>
    <n v="0"/>
    <n v="0"/>
    <n v="0"/>
    <n v="0"/>
    <n v="0"/>
    <n v="0"/>
    <n v="0"/>
    <n v="0"/>
    <n v="0"/>
    <n v="0"/>
    <n v="5"/>
    <s v="bed and breakies"/>
    <n v="0"/>
    <s v=" "/>
    <n v="0"/>
    <n v="0"/>
    <n v="0"/>
    <n v="5"/>
    <s v="No"/>
    <s v=" "/>
    <x v="3"/>
  </r>
  <r>
    <x v="2"/>
    <n v="110"/>
    <s v="CA"/>
    <n v="92105"/>
    <s v="Pacific"/>
    <x v="1"/>
    <s v="S Corp"/>
    <s v=" "/>
    <x v="0"/>
    <n v="2020"/>
    <n v="1"/>
    <x v="5"/>
    <s v="0 - 2 years"/>
    <x v="2"/>
    <n v="273000"/>
    <n v="130000"/>
    <n v="186614"/>
    <n v="0.68356776556776599"/>
    <n v="130000"/>
    <n v="117000"/>
    <n v="0"/>
    <n v="0"/>
    <n v="0"/>
    <n v="0"/>
    <n v="10400"/>
    <n v="0"/>
    <n v="0"/>
    <n v="0"/>
    <n v="2600"/>
    <n v="0"/>
    <n v="0"/>
    <n v="0"/>
    <s v=" "/>
    <n v="0"/>
    <s v=" "/>
    <n v="0"/>
    <s v=" "/>
    <n v="100"/>
    <n v="90"/>
    <n v="0"/>
    <n v="0"/>
    <n v="0"/>
    <n v="0"/>
    <n v="8"/>
    <n v="0"/>
    <n v="0"/>
    <n v="0"/>
    <n v="2"/>
    <n v="0"/>
    <n v="0"/>
    <n v="0"/>
    <s v=" "/>
    <n v="0"/>
    <s v=" "/>
    <n v="0"/>
    <s v=" "/>
    <n v="0"/>
    <n v="2"/>
    <n v="130000"/>
    <n v="127400"/>
    <n v="0"/>
    <n v="0"/>
    <n v="2600"/>
    <n v="0"/>
    <n v="0"/>
    <n v="0"/>
    <n v="0"/>
    <n v="0"/>
    <n v="0"/>
    <n v="0"/>
    <n v="0"/>
    <n v="0"/>
    <n v="0"/>
    <s v=" "/>
    <n v="0"/>
    <s v=" "/>
    <x v="0"/>
    <n v="100"/>
    <n v="98"/>
    <n v="0"/>
    <n v="0"/>
    <n v="2"/>
    <n v="0"/>
    <n v="0"/>
    <n v="0"/>
    <n v="0"/>
    <n v="0"/>
    <n v="0"/>
    <n v="0"/>
    <n v="0"/>
    <n v="0"/>
    <n v="0"/>
    <s v=" "/>
    <n v="0"/>
    <s v=" "/>
    <n v="0"/>
    <n v="0"/>
    <n v="0"/>
    <n v="0"/>
    <s v="No"/>
    <s v=" "/>
    <x v="2"/>
  </r>
  <r>
    <x v="2"/>
    <n v="157"/>
    <s v="HI"/>
    <n v="96755"/>
    <s v="Pacific"/>
    <x v="1"/>
    <s v="Nonprofit"/>
    <s v="Project of the 501(c)(3) organization Hip Agriculutre"/>
    <x v="2"/>
    <n v="2019"/>
    <n v="2"/>
    <x v="5"/>
    <s v="0 - 2 years"/>
    <x v="2"/>
    <n v="140000"/>
    <n v="105000"/>
    <n v="250000"/>
    <n v="1.78571428571429"/>
    <n v="105000"/>
    <n v="89250"/>
    <n v="0"/>
    <n v="0"/>
    <n v="0"/>
    <n v="0"/>
    <n v="0"/>
    <n v="0"/>
    <n v="0"/>
    <n v="0"/>
    <n v="15750"/>
    <n v="0"/>
    <n v="0"/>
    <n v="0"/>
    <s v=" "/>
    <n v="0"/>
    <s v=" "/>
    <n v="0"/>
    <s v=" "/>
    <n v="100"/>
    <n v="85"/>
    <n v="0"/>
    <n v="0"/>
    <n v="0"/>
    <n v="0"/>
    <n v="0"/>
    <n v="0"/>
    <n v="0"/>
    <n v="0"/>
    <n v="15"/>
    <n v="0"/>
    <n v="0"/>
    <n v="0"/>
    <s v=" "/>
    <n v="0"/>
    <s v=" "/>
    <n v="0"/>
    <s v=" "/>
    <n v="0"/>
    <n v="15"/>
    <n v="105000"/>
    <n v="89250"/>
    <n v="0"/>
    <n v="0"/>
    <n v="10500"/>
    <n v="0"/>
    <n v="0"/>
    <n v="0"/>
    <n v="0"/>
    <n v="5250"/>
    <n v="0"/>
    <n v="0"/>
    <n v="0"/>
    <n v="0"/>
    <n v="0"/>
    <s v=" "/>
    <n v="0"/>
    <s v=" "/>
    <x v="0"/>
    <n v="100"/>
    <n v="85"/>
    <n v="0"/>
    <n v="0"/>
    <n v="10"/>
    <n v="0"/>
    <n v="0"/>
    <n v="0"/>
    <n v="0"/>
    <n v="5"/>
    <n v="0"/>
    <n v="0"/>
    <n v="0"/>
    <n v="0"/>
    <n v="0"/>
    <s v=" "/>
    <n v="0"/>
    <s v=" "/>
    <n v="0"/>
    <n v="0"/>
    <n v="5"/>
    <n v="0"/>
    <s v="No"/>
    <s v=" "/>
    <x v="0"/>
  </r>
  <r>
    <x v="2"/>
    <n v="134"/>
    <s v="OR"/>
    <n v="97040"/>
    <s v="Pacific"/>
    <x v="1"/>
    <s v="Producer Cooperative"/>
    <s v=" "/>
    <x v="1"/>
    <n v="2020"/>
    <n v="1"/>
    <x v="5"/>
    <s v="0 - 2 years"/>
    <x v="2"/>
    <n v="75000"/>
    <n v="75000"/>
    <n v="75000"/>
    <n v="1"/>
    <n v="75000"/>
    <n v="71250"/>
    <n v="0"/>
    <n v="1500"/>
    <n v="0"/>
    <n v="0"/>
    <n v="0"/>
    <n v="0"/>
    <n v="0"/>
    <n v="0"/>
    <n v="0"/>
    <n v="0"/>
    <n v="0"/>
    <n v="2250"/>
    <s v="Flowers"/>
    <n v="0"/>
    <s v=" "/>
    <n v="0"/>
    <s v=" "/>
    <n v="100"/>
    <n v="95"/>
    <n v="0"/>
    <n v="2"/>
    <n v="0"/>
    <n v="0"/>
    <n v="0"/>
    <n v="0"/>
    <n v="0"/>
    <n v="0"/>
    <n v="0"/>
    <n v="0"/>
    <n v="0"/>
    <n v="3"/>
    <s v="Flowers"/>
    <n v="0"/>
    <s v=" "/>
    <n v="0"/>
    <s v=" "/>
    <n v="2"/>
    <n v="3"/>
    <n v="75000"/>
    <n v="75000"/>
    <n v="0"/>
    <n v="0"/>
    <n v="0"/>
    <n v="0"/>
    <n v="0"/>
    <n v="0"/>
    <n v="0"/>
    <n v="0"/>
    <n v="0"/>
    <n v="0"/>
    <n v="0"/>
    <n v="0"/>
    <n v="0"/>
    <s v=" "/>
    <n v="0"/>
    <s v=" "/>
    <x v="0"/>
    <n v="100"/>
    <n v="100"/>
    <n v="0"/>
    <n v="0"/>
    <n v="0"/>
    <n v="0"/>
    <n v="0"/>
    <n v="0"/>
    <n v="0"/>
    <n v="0"/>
    <n v="0"/>
    <n v="0"/>
    <n v="0"/>
    <n v="0"/>
    <n v="0"/>
    <s v=" "/>
    <n v="0"/>
    <s v=" "/>
    <n v="0"/>
    <n v="0"/>
    <n v="0"/>
    <n v="0"/>
    <s v="No"/>
    <s v=" "/>
    <x v="3"/>
  </r>
  <r>
    <x v="2"/>
    <n v="127"/>
    <s v="OR"/>
    <n v="97031"/>
    <s v="Pacific"/>
    <x v="1"/>
    <s v="Nonprofit"/>
    <s v=" "/>
    <x v="2"/>
    <n v="2008"/>
    <n v="13"/>
    <x v="0"/>
    <s v="11+ years"/>
    <x v="2"/>
    <n v="150000"/>
    <n v="70000"/>
    <n v="150000"/>
    <n v="1"/>
    <n v="70000"/>
    <n v="70000"/>
    <n v="0"/>
    <n v="0"/>
    <n v="0"/>
    <n v="0"/>
    <n v="0"/>
    <n v="0"/>
    <n v="0"/>
    <n v="0"/>
    <n v="0"/>
    <n v="0"/>
    <n v="0"/>
    <n v="0"/>
    <s v=" "/>
    <n v="0"/>
    <s v=" "/>
    <n v="0"/>
    <s v=" "/>
    <n v="100"/>
    <n v="100"/>
    <n v="0"/>
    <n v="0"/>
    <n v="0"/>
    <n v="0"/>
    <n v="0"/>
    <n v="0"/>
    <n v="0"/>
    <n v="0"/>
    <n v="0"/>
    <n v="0"/>
    <n v="0"/>
    <n v="0"/>
    <s v=" "/>
    <n v="0"/>
    <s v=" "/>
    <n v="0"/>
    <s v=" "/>
    <n v="0"/>
    <n v="0"/>
    <n v="70000"/>
    <n v="70000"/>
    <n v="0"/>
    <n v="0"/>
    <n v="0"/>
    <n v="0"/>
    <n v="0"/>
    <n v="0"/>
    <n v="0"/>
    <n v="0"/>
    <n v="0"/>
    <n v="0"/>
    <n v="0"/>
    <n v="0"/>
    <n v="0"/>
    <s v=" "/>
    <n v="0"/>
    <s v=" "/>
    <x v="0"/>
    <n v="100"/>
    <n v="100"/>
    <n v="0"/>
    <n v="0"/>
    <n v="0"/>
    <n v="0"/>
    <n v="0"/>
    <n v="0"/>
    <n v="0"/>
    <n v="0"/>
    <n v="0"/>
    <n v="0"/>
    <n v="0"/>
    <n v="0"/>
    <n v="0"/>
    <s v=" "/>
    <n v="0"/>
    <s v=" "/>
    <n v="0"/>
    <n v="0"/>
    <n v="0"/>
    <n v="0"/>
    <s v="Yes"/>
    <n v="4100"/>
    <x v="0"/>
  </r>
  <r>
    <x v="2"/>
    <n v="129"/>
    <s v="OR"/>
    <n v="97828"/>
    <s v="Pacific"/>
    <x v="1"/>
    <s v="LLC"/>
    <s v=" "/>
    <x v="0"/>
    <n v="2020"/>
    <n v="1"/>
    <x v="5"/>
    <s v="0 - 2 years"/>
    <x v="2"/>
    <n v="40000"/>
    <n v="36000"/>
    <n v="38000"/>
    <n v="0.95"/>
    <n v="36000"/>
    <n v="6480"/>
    <n v="0"/>
    <n v="12240"/>
    <n v="2160"/>
    <n v="1800"/>
    <n v="720"/>
    <n v="0"/>
    <n v="1440"/>
    <n v="1440"/>
    <n v="7200"/>
    <n v="0"/>
    <n v="2520.0000000000005"/>
    <n v="0"/>
    <s v=" "/>
    <n v="0"/>
    <s v=" "/>
    <n v="0"/>
    <s v=" "/>
    <n v="100"/>
    <n v="18"/>
    <n v="0"/>
    <n v="34"/>
    <n v="6"/>
    <n v="5"/>
    <n v="2"/>
    <n v="0"/>
    <n v="4"/>
    <n v="4"/>
    <n v="20"/>
    <n v="0"/>
    <n v="7"/>
    <n v="0"/>
    <s v=" "/>
    <n v="0"/>
    <s v=" "/>
    <n v="0"/>
    <s v=" "/>
    <n v="40"/>
    <n v="35"/>
    <n v="36000"/>
    <n v="36000"/>
    <n v="0"/>
    <n v="0"/>
    <n v="0"/>
    <n v="0"/>
    <n v="0"/>
    <n v="0"/>
    <n v="0"/>
    <n v="0"/>
    <n v="0"/>
    <n v="0"/>
    <n v="0"/>
    <n v="0"/>
    <n v="0"/>
    <s v=" "/>
    <n v="0"/>
    <s v=" "/>
    <x v="0"/>
    <n v="100"/>
    <n v="100"/>
    <n v="0"/>
    <n v="0"/>
    <n v="0"/>
    <n v="0"/>
    <n v="0"/>
    <n v="0"/>
    <n v="0"/>
    <n v="0"/>
    <n v="0"/>
    <n v="0"/>
    <n v="0"/>
    <n v="0"/>
    <n v="0"/>
    <s v=" "/>
    <n v="0"/>
    <s v=" "/>
    <n v="0"/>
    <n v="0"/>
    <n v="0"/>
    <n v="0"/>
    <s v="No"/>
    <s v=" "/>
    <x v="3"/>
  </r>
  <r>
    <x v="2"/>
    <n v="164"/>
    <s v="CA"/>
    <n v="95482"/>
    <s v="Pacific"/>
    <x v="1"/>
    <s v="Nonprofit"/>
    <s v=" "/>
    <x v="2"/>
    <n v="2015"/>
    <n v="6"/>
    <x v="2"/>
    <s v="6 - 10 years"/>
    <x v="0"/>
    <n v="800000"/>
    <n v="600000"/>
    <m/>
    <s v=" "/>
    <n v="600000"/>
    <n v="330000"/>
    <n v="0"/>
    <n v="0"/>
    <n v="0"/>
    <n v="3000"/>
    <n v="6000"/>
    <n v="36000"/>
    <n v="7800"/>
    <n v="10200"/>
    <n v="30000"/>
    <n v="0"/>
    <n v="6000"/>
    <n v="18000"/>
    <s v="Mushrooms"/>
    <n v="12000"/>
    <s v="Nuts and Seeds"/>
    <n v="141000"/>
    <s v="Uncategorized"/>
    <n v="100"/>
    <n v="55"/>
    <n v="0"/>
    <n v="0"/>
    <n v="0"/>
    <n v="0.5"/>
    <n v="1"/>
    <n v="6"/>
    <n v="1.3"/>
    <n v="1.7"/>
    <n v="5"/>
    <n v="0"/>
    <n v="1"/>
    <n v="3"/>
    <s v="Mushrooms"/>
    <n v="2"/>
    <s v="Nuts and Seeds"/>
    <n v="23.5"/>
    <s v="Uncategorized"/>
    <n v="0"/>
    <n v="43.5"/>
    <n v="600000"/>
    <n v="162000"/>
    <n v="0"/>
    <n v="90000"/>
    <n v="102000"/>
    <n v="0"/>
    <n v="9000"/>
    <n v="0"/>
    <n v="0"/>
    <n v="21000"/>
    <n v="0"/>
    <n v="0"/>
    <n v="0"/>
    <n v="0"/>
    <n v="18000"/>
    <s v=" "/>
    <n v="198000"/>
    <s v=" "/>
    <x v="0"/>
    <n v="100"/>
    <n v="27"/>
    <n v="0"/>
    <n v="15"/>
    <n v="17"/>
    <n v="0"/>
    <n v="1.5"/>
    <n v="0"/>
    <n v="0"/>
    <n v="3.5"/>
    <n v="0"/>
    <n v="0"/>
    <n v="0"/>
    <n v="0"/>
    <n v="3"/>
    <s v="Tribal Entities"/>
    <n v="33"/>
    <s v=" "/>
    <n v="15"/>
    <n v="1.5"/>
    <n v="3.5"/>
    <n v="36"/>
    <s v="No"/>
    <s v=" "/>
    <x v="0"/>
  </r>
  <r>
    <x v="2"/>
    <n v="177"/>
    <s v="CA"/>
    <n v="94560"/>
    <s v="Pacific"/>
    <x v="1"/>
    <s v="Nonprofit"/>
    <s v=" "/>
    <x v="2"/>
    <n v="2009"/>
    <n v="12"/>
    <x v="0"/>
    <s v="11+ years"/>
    <x v="1"/>
    <n v="400000"/>
    <n v="280000"/>
    <n v="380000"/>
    <n v="0.95"/>
    <n v="280000"/>
    <n v="280000"/>
    <n v="0"/>
    <n v="0"/>
    <n v="0"/>
    <n v="0"/>
    <n v="0"/>
    <n v="0"/>
    <n v="0"/>
    <n v="0"/>
    <n v="0"/>
    <n v="0"/>
    <n v="0"/>
    <n v="0"/>
    <s v=" "/>
    <n v="0"/>
    <s v=" "/>
    <n v="0"/>
    <s v=" "/>
    <n v="100"/>
    <n v="100"/>
    <n v="0"/>
    <n v="0"/>
    <n v="0"/>
    <n v="0"/>
    <n v="0"/>
    <n v="0"/>
    <n v="0"/>
    <n v="0"/>
    <n v="0"/>
    <n v="0"/>
    <n v="0"/>
    <n v="0"/>
    <s v=" "/>
    <n v="0"/>
    <s v=" "/>
    <n v="0"/>
    <s v=" "/>
    <n v="0"/>
    <n v="0"/>
    <n v="280000"/>
    <n v="180000"/>
    <n v="0"/>
    <n v="10000"/>
    <n v="20000"/>
    <n v="0"/>
    <n v="70000"/>
    <n v="0"/>
    <n v="0"/>
    <n v="0"/>
    <n v="0"/>
    <n v="0"/>
    <n v="0"/>
    <n v="0"/>
    <n v="0"/>
    <s v=" "/>
    <n v="0"/>
    <s v=" "/>
    <x v="0"/>
    <n v="100"/>
    <n v="64.290000000000006"/>
    <n v="0"/>
    <n v="3.57"/>
    <n v="7.14"/>
    <n v="0"/>
    <n v="25"/>
    <n v="0"/>
    <n v="0"/>
    <n v="0"/>
    <n v="0"/>
    <n v="0"/>
    <n v="0"/>
    <n v="0"/>
    <n v="0"/>
    <s v=" "/>
    <n v="0"/>
    <s v=" "/>
    <n v="3.57"/>
    <n v="25"/>
    <n v="0"/>
    <n v="0"/>
    <s v="Yes"/>
    <n v="10000"/>
    <x v="0"/>
  </r>
  <r>
    <x v="2"/>
    <n v="124"/>
    <s v="DC"/>
    <n v="20018"/>
    <s v="South Atlantic"/>
    <x v="2"/>
    <s v="Nonprofit"/>
    <s v=" "/>
    <x v="2"/>
    <n v="1989"/>
    <n v="32"/>
    <x v="4"/>
    <s v="11+ years"/>
    <x v="2"/>
    <n v="12000000"/>
    <n v="4930660"/>
    <n v="8657218"/>
    <n v="0.72143483333333303"/>
    <n v="4930660"/>
    <n v="394452.8"/>
    <n v="98613.2"/>
    <n v="0"/>
    <n v="0"/>
    <n v="0"/>
    <n v="0"/>
    <n v="0"/>
    <n v="0"/>
    <n v="0"/>
    <n v="0"/>
    <n v="0"/>
    <n v="0"/>
    <n v="4437594"/>
    <s v="Meals"/>
    <n v="0"/>
    <s v=" "/>
    <n v="0"/>
    <s v=" "/>
    <n v="100"/>
    <n v="8"/>
    <n v="2"/>
    <n v="0"/>
    <n v="0"/>
    <n v="0"/>
    <n v="0"/>
    <n v="0"/>
    <n v="0"/>
    <n v="0"/>
    <n v="0"/>
    <n v="0"/>
    <n v="0"/>
    <n v="90"/>
    <s v="Meals"/>
    <n v="0"/>
    <s v=" "/>
    <n v="0"/>
    <s v=" "/>
    <n v="0"/>
    <n v="90"/>
    <n v="4930660"/>
    <n v="0"/>
    <n v="0"/>
    <n v="147919.79999999999"/>
    <n v="49306.6"/>
    <n v="0"/>
    <n v="0"/>
    <n v="0"/>
    <n v="0"/>
    <n v="1577811.2"/>
    <n v="0"/>
    <n v="0"/>
    <n v="0"/>
    <n v="0"/>
    <n v="2563943.2000000002"/>
    <s v=" "/>
    <n v="591679.19999999995"/>
    <s v=" "/>
    <x v="0"/>
    <n v="100"/>
    <n v="0"/>
    <n v="0"/>
    <n v="3"/>
    <n v="1"/>
    <n v="0"/>
    <n v="0"/>
    <n v="0"/>
    <n v="0"/>
    <n v="32"/>
    <n v="0"/>
    <n v="0"/>
    <n v="0"/>
    <n v="0"/>
    <n v="52"/>
    <s v="Other Non-profits"/>
    <n v="12"/>
    <s v=" "/>
    <n v="3"/>
    <n v="0"/>
    <n v="32"/>
    <n v="64"/>
    <s v="Yes"/>
    <s v=" "/>
    <x v="2"/>
  </r>
  <r>
    <x v="2"/>
    <n v="155"/>
    <s v="VA"/>
    <n v="23236"/>
    <s v="South Atlantic"/>
    <x v="2"/>
    <s v="Nonprofit"/>
    <s v=" "/>
    <x v="2"/>
    <n v="2008"/>
    <n v="13"/>
    <x v="0"/>
    <s v="11+ years"/>
    <x v="2"/>
    <n v="1050000"/>
    <n v="1000000"/>
    <n v="100000"/>
    <n v="9.5238095238095205E-2"/>
    <n v="1000000"/>
    <n v="600000"/>
    <n v="0"/>
    <n v="150000"/>
    <n v="0"/>
    <n v="50000"/>
    <n v="50000"/>
    <n v="0"/>
    <n v="100000"/>
    <n v="0"/>
    <n v="0"/>
    <n v="0"/>
    <n v="50000"/>
    <n v="0"/>
    <s v=" "/>
    <n v="0"/>
    <s v=" "/>
    <n v="0"/>
    <s v=" "/>
    <n v="100"/>
    <n v="60"/>
    <n v="0"/>
    <n v="15"/>
    <n v="0"/>
    <n v="5"/>
    <n v="5"/>
    <n v="0"/>
    <n v="10"/>
    <n v="0"/>
    <n v="0"/>
    <n v="0"/>
    <n v="5"/>
    <n v="0"/>
    <s v=" "/>
    <n v="0"/>
    <s v=" "/>
    <n v="0"/>
    <s v=" "/>
    <n v="15"/>
    <n v="15"/>
    <n v="1000000"/>
    <n v="1000000"/>
    <n v="0"/>
    <n v="0"/>
    <n v="0"/>
    <n v="0"/>
    <n v="0"/>
    <n v="0"/>
    <n v="0"/>
    <n v="0"/>
    <n v="0"/>
    <n v="0"/>
    <n v="0"/>
    <n v="0"/>
    <n v="0"/>
    <s v=" "/>
    <n v="0"/>
    <s v=" "/>
    <x v="0"/>
    <n v="100"/>
    <n v="100"/>
    <n v="0"/>
    <n v="0"/>
    <n v="0"/>
    <n v="0"/>
    <n v="0"/>
    <n v="0"/>
    <n v="0"/>
    <n v="0"/>
    <n v="0"/>
    <n v="0"/>
    <n v="0"/>
    <n v="0"/>
    <n v="0"/>
    <s v=" "/>
    <n v="0"/>
    <s v=" "/>
    <n v="0"/>
    <n v="0"/>
    <n v="0"/>
    <n v="0"/>
    <s v="No"/>
    <s v=" "/>
    <x v="2"/>
  </r>
  <r>
    <x v="2"/>
    <n v="114"/>
    <s v="MD"/>
    <n v="21152"/>
    <s v="South Atlantic"/>
    <x v="2"/>
    <s v="LLC"/>
    <s v=" "/>
    <x v="0"/>
    <n v="2015"/>
    <n v="6"/>
    <x v="2"/>
    <s v="6 - 10 years"/>
    <x v="1"/>
    <n v="524262"/>
    <n v="505075"/>
    <n v="523644"/>
    <n v="0.99882120008697906"/>
    <n v="505075"/>
    <n v="328414"/>
    <n v="0"/>
    <n v="92324"/>
    <n v="0"/>
    <n v="24576"/>
    <n v="28682"/>
    <n v="3836"/>
    <n v="3565"/>
    <n v="0"/>
    <n v="9554"/>
    <n v="0"/>
    <n v="14089"/>
    <n v="35"/>
    <s v="garden transplants"/>
    <n v="0"/>
    <s v=" "/>
    <n v="0"/>
    <s v=" "/>
    <n v="100.01"/>
    <n v="65.02"/>
    <n v="0"/>
    <n v="18.28"/>
    <n v="0"/>
    <n v="4.87"/>
    <n v="5.68"/>
    <n v="0.76"/>
    <n v="0.71"/>
    <n v="0"/>
    <n v="1.89"/>
    <n v="0"/>
    <n v="2.79"/>
    <n v="0.01"/>
    <s v="garden transplants"/>
    <n v="0"/>
    <s v=" "/>
    <n v="0"/>
    <s v=" "/>
    <n v="18.28"/>
    <n v="6.16"/>
    <n v="505075"/>
    <n v="381075"/>
    <n v="0"/>
    <n v="0"/>
    <n v="124000"/>
    <n v="0"/>
    <n v="0"/>
    <n v="0"/>
    <n v="0"/>
    <n v="0"/>
    <n v="0"/>
    <n v="0"/>
    <n v="0"/>
    <n v="0"/>
    <n v="0"/>
    <s v=" "/>
    <n v="0"/>
    <s v=" "/>
    <x v="0"/>
    <n v="100"/>
    <n v="75.45"/>
    <n v="0"/>
    <n v="0"/>
    <n v="24.55"/>
    <n v="0"/>
    <n v="0"/>
    <n v="0"/>
    <n v="0"/>
    <n v="0"/>
    <n v="0"/>
    <n v="0"/>
    <n v="0"/>
    <n v="0"/>
    <n v="0"/>
    <s v=" "/>
    <n v="0"/>
    <s v=" "/>
    <n v="0"/>
    <n v="0"/>
    <n v="0"/>
    <n v="0"/>
    <s v="No"/>
    <s v=" "/>
    <x v="3"/>
  </r>
  <r>
    <x v="2"/>
    <n v="161"/>
    <s v="NC"/>
    <n v="28714"/>
    <s v="South Atlantic"/>
    <x v="2"/>
    <s v="Nonprofit"/>
    <s v=" "/>
    <x v="2"/>
    <n v="2012"/>
    <n v="9"/>
    <x v="2"/>
    <s v="6 - 10 years"/>
    <x v="1"/>
    <n v="625000"/>
    <n v="245000"/>
    <n v="350000"/>
    <n v="0.56000000000000005"/>
    <n v="245000"/>
    <n v="196000"/>
    <n v="0"/>
    <n v="12250"/>
    <n v="0"/>
    <n v="7350"/>
    <n v="12250"/>
    <n v="2450"/>
    <n v="2450"/>
    <n v="0"/>
    <n v="12250"/>
    <n v="0"/>
    <n v="0"/>
    <n v="0"/>
    <s v=" "/>
    <n v="0"/>
    <s v=" "/>
    <n v="0"/>
    <s v=" "/>
    <n v="100"/>
    <n v="80"/>
    <n v="0"/>
    <n v="5"/>
    <n v="0"/>
    <n v="3"/>
    <n v="5"/>
    <n v="1"/>
    <n v="1"/>
    <n v="0"/>
    <n v="5"/>
    <n v="0"/>
    <n v="0"/>
    <n v="0"/>
    <s v=" "/>
    <n v="0"/>
    <s v=" "/>
    <n v="0"/>
    <s v=" "/>
    <n v="5"/>
    <n v="7"/>
    <n v="245000"/>
    <n v="49000"/>
    <n v="0"/>
    <n v="9800"/>
    <n v="2450"/>
    <n v="0"/>
    <n v="0"/>
    <n v="0"/>
    <n v="0"/>
    <n v="0"/>
    <n v="0"/>
    <n v="0"/>
    <n v="0"/>
    <n v="183750"/>
    <n v="0"/>
    <s v=" "/>
    <n v="0"/>
    <s v=" "/>
    <x v="0"/>
    <n v="100"/>
    <n v="20"/>
    <n v="0"/>
    <n v="4"/>
    <n v="1"/>
    <n v="0"/>
    <n v="0"/>
    <n v="0"/>
    <n v="0"/>
    <n v="0"/>
    <n v="0"/>
    <n v="0"/>
    <n v="0"/>
    <n v="75"/>
    <n v="0"/>
    <s v=" "/>
    <n v="0"/>
    <s v=" "/>
    <n v="4"/>
    <n v="0"/>
    <n v="75"/>
    <n v="0"/>
    <s v="Yes"/>
    <m/>
    <x v="0"/>
  </r>
  <r>
    <x v="2"/>
    <n v="125"/>
    <s v="NC"/>
    <n v="27589"/>
    <s v="South Atlantic"/>
    <x v="2"/>
    <s v="Nonprofit"/>
    <s v=" "/>
    <x v="2"/>
    <n v="2011"/>
    <n v="10"/>
    <x v="2"/>
    <s v="6 - 10 years"/>
    <x v="0"/>
    <n v="555000"/>
    <n v="125000"/>
    <n v="438000"/>
    <n v="0.78918918918918901"/>
    <n v="124950"/>
    <n v="27000"/>
    <n v="0"/>
    <n v="15000"/>
    <n v="0"/>
    <n v="0"/>
    <n v="700"/>
    <n v="0"/>
    <n v="0"/>
    <n v="0"/>
    <n v="62000"/>
    <n v="0"/>
    <n v="0"/>
    <n v="20250"/>
    <s v="missing"/>
    <n v="0"/>
    <s v=" "/>
    <n v="0"/>
    <s v=" "/>
    <n v="99.960000000000008"/>
    <n v="21.6"/>
    <n v="0"/>
    <n v="12"/>
    <n v="0"/>
    <n v="0"/>
    <n v="0.56000000000000005"/>
    <n v="0"/>
    <n v="0"/>
    <n v="0"/>
    <n v="49.6"/>
    <n v="0"/>
    <n v="0"/>
    <n v="16.2"/>
    <s v="missing"/>
    <n v="0"/>
    <s v=" "/>
    <n v="0"/>
    <s v=" "/>
    <n v="12"/>
    <n v="65.8"/>
    <n v="125000"/>
    <n v="0"/>
    <n v="0"/>
    <n v="0"/>
    <n v="0"/>
    <n v="0"/>
    <n v="0"/>
    <n v="0"/>
    <n v="0"/>
    <n v="6250"/>
    <n v="0"/>
    <n v="0"/>
    <n v="0"/>
    <n v="0"/>
    <n v="118750"/>
    <s v=" "/>
    <n v="0"/>
    <s v=" "/>
    <x v="0"/>
    <n v="100"/>
    <n v="0"/>
    <n v="0"/>
    <n v="0"/>
    <n v="0"/>
    <n v="0"/>
    <n v="0"/>
    <n v="0"/>
    <n v="0"/>
    <n v="5"/>
    <n v="0"/>
    <n v="0"/>
    <n v="0"/>
    <n v="0"/>
    <n v="95"/>
    <s v="funding from agencies like Regional Councils of Gov't, senior centers, or nonprofits who contracted with us to provide food (fresh food boxes, meals, etc)"/>
    <n v="0"/>
    <s v=" "/>
    <n v="0"/>
    <n v="0"/>
    <n v="5"/>
    <n v="95"/>
    <s v="No"/>
    <s v=" "/>
    <x v="0"/>
  </r>
  <r>
    <x v="2"/>
    <n v="163"/>
    <s v="MD"/>
    <n v="21213"/>
    <s v="South Atlantic"/>
    <x v="2"/>
    <s v="Nonprofit"/>
    <s v=" "/>
    <x v="2"/>
    <n v="2016"/>
    <n v="5"/>
    <x v="1"/>
    <s v="3 - 5 years"/>
    <x v="2"/>
    <n v="620000"/>
    <n v="80000"/>
    <n v="620000"/>
    <n v="1"/>
    <n v="80000"/>
    <n v="76000"/>
    <n v="0"/>
    <n v="0"/>
    <n v="0"/>
    <n v="0"/>
    <n v="1600"/>
    <n v="0"/>
    <n v="1600"/>
    <n v="800"/>
    <n v="0"/>
    <n v="0"/>
    <n v="0"/>
    <n v="0"/>
    <s v=" "/>
    <n v="0"/>
    <s v=" "/>
    <n v="0"/>
    <s v=" "/>
    <n v="100"/>
    <n v="95"/>
    <n v="0"/>
    <n v="0"/>
    <n v="0"/>
    <n v="0"/>
    <n v="2"/>
    <n v="0"/>
    <n v="2"/>
    <n v="1"/>
    <n v="0"/>
    <n v="0"/>
    <n v="0"/>
    <n v="0"/>
    <s v=" "/>
    <n v="0"/>
    <s v=" "/>
    <n v="0"/>
    <s v=" "/>
    <n v="0"/>
    <n v="3"/>
    <n v="80000"/>
    <n v="72000"/>
    <n v="0"/>
    <n v="0"/>
    <n v="0"/>
    <n v="0"/>
    <n v="0"/>
    <n v="0"/>
    <n v="0"/>
    <n v="0"/>
    <n v="0"/>
    <n v="4000"/>
    <n v="4000"/>
    <n v="0"/>
    <n v="0"/>
    <s v=" "/>
    <n v="0"/>
    <s v=" "/>
    <x v="0"/>
    <n v="100"/>
    <n v="90"/>
    <n v="0"/>
    <n v="0"/>
    <n v="0"/>
    <n v="0"/>
    <n v="0"/>
    <n v="0"/>
    <n v="0"/>
    <n v="0"/>
    <n v="0"/>
    <n v="5"/>
    <n v="5"/>
    <n v="0"/>
    <n v="0"/>
    <s v=" "/>
    <n v="0"/>
    <s v=" "/>
    <n v="0"/>
    <n v="0"/>
    <n v="10"/>
    <n v="0"/>
    <s v="Yes"/>
    <n v="12000"/>
    <x v="0"/>
  </r>
  <r>
    <x v="2"/>
    <n v="112"/>
    <s v="NC"/>
    <n v="28456"/>
    <s v="South Atlantic"/>
    <x v="2"/>
    <s v="Nonprofit"/>
    <s v=" "/>
    <x v="2"/>
    <n v="2006"/>
    <n v="5"/>
    <x v="1"/>
    <s v="3 - 5 years"/>
    <x v="2"/>
    <n v="345000"/>
    <n v="45000"/>
    <n v="248000"/>
    <n v="0.71884057971014503"/>
    <n v="45000"/>
    <n v="44100"/>
    <n v="0"/>
    <n v="0"/>
    <n v="0"/>
    <n v="0"/>
    <n v="900"/>
    <n v="0"/>
    <n v="0"/>
    <n v="0"/>
    <n v="0"/>
    <n v="0"/>
    <n v="0"/>
    <n v="0"/>
    <s v=" "/>
    <n v="0"/>
    <s v=" "/>
    <n v="0"/>
    <s v=" "/>
    <n v="100"/>
    <n v="98"/>
    <n v="0"/>
    <n v="0"/>
    <n v="0"/>
    <n v="0"/>
    <n v="2"/>
    <n v="0"/>
    <n v="0"/>
    <n v="0"/>
    <n v="0"/>
    <n v="0"/>
    <n v="0"/>
    <n v="0"/>
    <s v=" "/>
    <n v="0"/>
    <s v=" "/>
    <n v="0"/>
    <s v=" "/>
    <n v="0"/>
    <n v="0"/>
    <n v="45000"/>
    <n v="45000"/>
    <n v="0"/>
    <n v="0"/>
    <n v="0"/>
    <n v="0"/>
    <n v="0"/>
    <n v="0"/>
    <n v="0"/>
    <n v="0"/>
    <n v="0"/>
    <n v="0"/>
    <n v="0"/>
    <n v="0"/>
    <n v="0"/>
    <s v=" "/>
    <n v="0"/>
    <s v=" "/>
    <x v="0"/>
    <n v="100"/>
    <n v="100"/>
    <n v="0"/>
    <n v="0"/>
    <n v="0"/>
    <n v="0"/>
    <n v="0"/>
    <n v="0"/>
    <n v="0"/>
    <n v="0"/>
    <n v="0"/>
    <n v="0"/>
    <n v="0"/>
    <n v="0"/>
    <n v="0"/>
    <s v=" "/>
    <n v="0"/>
    <s v=" "/>
    <n v="0"/>
    <n v="0"/>
    <n v="0"/>
    <n v="0"/>
    <s v="No"/>
    <s v=" "/>
    <x v="0"/>
  </r>
  <r>
    <x v="2"/>
    <n v="101"/>
    <s v="NC"/>
    <n v="28723"/>
    <s v="South Atlantic"/>
    <x v="2"/>
    <s v="Nonprofit"/>
    <s v="Developing into a non-profit. Have been a sole proprietorship for the last 18 months"/>
    <x v="2"/>
    <n v="2020"/>
    <n v="1"/>
    <x v="5"/>
    <s v="0 - 2 years"/>
    <x v="0"/>
    <n v="18149.330000000002"/>
    <n v="4139.45"/>
    <n v="2753.89"/>
    <n v="0.15173507782380899"/>
    <n v="4139.45"/>
    <n v="1655.78"/>
    <n v="0"/>
    <n v="2483.67"/>
    <n v="0"/>
    <n v="0"/>
    <n v="0"/>
    <n v="0"/>
    <n v="0"/>
    <n v="0"/>
    <n v="0"/>
    <n v="0"/>
    <n v="0"/>
    <n v="0"/>
    <s v=" "/>
    <n v="0"/>
    <s v=" "/>
    <n v="0"/>
    <s v=" "/>
    <n v="100"/>
    <n v="40"/>
    <n v="0"/>
    <n v="60"/>
    <n v="0"/>
    <n v="0"/>
    <n v="0"/>
    <n v="0"/>
    <n v="0"/>
    <n v="0"/>
    <n v="0"/>
    <n v="0"/>
    <n v="0"/>
    <n v="0"/>
    <s v=" "/>
    <n v="0"/>
    <s v=" "/>
    <n v="0"/>
    <s v=" "/>
    <n v="60"/>
    <n v="0"/>
    <n v="4139.4500000000007"/>
    <n v="41.39"/>
    <n v="0"/>
    <n v="0"/>
    <n v="4098.0600000000004"/>
    <n v="0"/>
    <n v="0"/>
    <n v="0"/>
    <n v="0"/>
    <n v="0"/>
    <n v="0"/>
    <n v="0"/>
    <n v="0"/>
    <n v="0"/>
    <n v="0"/>
    <s v=" "/>
    <n v="0"/>
    <s v=" "/>
    <x v="0"/>
    <n v="100"/>
    <n v="1"/>
    <n v="0"/>
    <n v="0"/>
    <n v="99"/>
    <n v="0"/>
    <n v="0"/>
    <n v="0"/>
    <n v="0"/>
    <n v="0"/>
    <n v="0"/>
    <n v="0"/>
    <n v="0"/>
    <n v="0"/>
    <n v="0"/>
    <s v=" "/>
    <n v="0"/>
    <s v=" "/>
    <n v="0"/>
    <n v="0"/>
    <n v="0"/>
    <n v="0"/>
    <s v="No"/>
    <s v=" "/>
    <x v="0"/>
  </r>
  <r>
    <x v="2"/>
    <n v="137"/>
    <s v="GA"/>
    <n v="31811"/>
    <s v="South Atlantic"/>
    <x v="2"/>
    <s v="Producer Cooperative"/>
    <s v=" "/>
    <x v="1"/>
    <n v="1966"/>
    <n v="55"/>
    <x v="4"/>
    <s v="11+ years"/>
    <x v="2"/>
    <n v="247000"/>
    <n v="188000"/>
    <n v="188000"/>
    <n v="0.76113360323886603"/>
    <n v="188000"/>
    <n v="101520"/>
    <n v="1880"/>
    <n v="18800"/>
    <n v="0"/>
    <n v="0"/>
    <n v="13160"/>
    <n v="9400"/>
    <n v="18800"/>
    <n v="3760"/>
    <n v="18800"/>
    <n v="0"/>
    <n v="1880"/>
    <n v="0"/>
    <s v=" "/>
    <n v="0"/>
    <s v=" "/>
    <n v="0"/>
    <s v=" "/>
    <n v="100"/>
    <n v="54"/>
    <n v="1"/>
    <n v="10"/>
    <n v="0"/>
    <n v="0"/>
    <n v="7"/>
    <n v="5"/>
    <n v="10"/>
    <n v="2"/>
    <n v="10"/>
    <n v="0"/>
    <n v="1"/>
    <n v="0"/>
    <s v=" "/>
    <n v="0"/>
    <s v=" "/>
    <n v="0"/>
    <s v=" "/>
    <n v="10"/>
    <n v="28"/>
    <n v="188000"/>
    <n v="28200"/>
    <n v="0"/>
    <n v="0"/>
    <n v="94000"/>
    <n v="0"/>
    <n v="56400"/>
    <n v="0"/>
    <n v="9400"/>
    <n v="0"/>
    <n v="0"/>
    <n v="0"/>
    <n v="0"/>
    <n v="0"/>
    <n v="0"/>
    <s v=" "/>
    <n v="0"/>
    <s v=" "/>
    <x v="0"/>
    <n v="100"/>
    <n v="15"/>
    <n v="0"/>
    <n v="0"/>
    <n v="50"/>
    <n v="0"/>
    <n v="30"/>
    <n v="0"/>
    <n v="5"/>
    <n v="0"/>
    <n v="0"/>
    <n v="0"/>
    <n v="0"/>
    <n v="0"/>
    <n v="0"/>
    <s v=" "/>
    <n v="0"/>
    <s v=" "/>
    <n v="0"/>
    <n v="30"/>
    <n v="5"/>
    <n v="0"/>
    <s v="Yes"/>
    <n v="500"/>
    <x v="3"/>
  </r>
  <r>
    <x v="2"/>
    <n v="136"/>
    <s v="SC"/>
    <n v="29405"/>
    <s v="South Atlantic"/>
    <x v="2"/>
    <s v="Nonprofit"/>
    <s v=" "/>
    <x v="2"/>
    <n v="2011"/>
    <n v="10"/>
    <x v="2"/>
    <s v="6 - 10 years"/>
    <x v="0"/>
    <n v="3000000"/>
    <n v="2000000"/>
    <n v="2700000"/>
    <n v="0.9"/>
    <n v="2000000"/>
    <n v="1600000"/>
    <n v="100000"/>
    <n v="0"/>
    <n v="0"/>
    <n v="100000"/>
    <n v="100000"/>
    <n v="100000"/>
    <n v="0"/>
    <n v="0"/>
    <n v="0"/>
    <n v="0"/>
    <n v="0"/>
    <n v="0"/>
    <s v=" "/>
    <n v="0"/>
    <s v=" "/>
    <n v="0"/>
    <s v=" "/>
    <n v="100"/>
    <n v="80"/>
    <n v="5"/>
    <n v="0"/>
    <n v="0"/>
    <n v="5"/>
    <n v="5"/>
    <n v="5"/>
    <n v="0"/>
    <n v="0"/>
    <n v="0"/>
    <n v="0"/>
    <n v="0"/>
    <n v="0"/>
    <s v=" "/>
    <n v="0"/>
    <s v=" "/>
    <n v="0"/>
    <s v=" "/>
    <n v="0"/>
    <n v="5"/>
    <n v="2000000"/>
    <n v="100000"/>
    <n v="100000"/>
    <n v="100000"/>
    <n v="1400000"/>
    <n v="0"/>
    <n v="200000"/>
    <n v="0"/>
    <n v="0"/>
    <n v="0"/>
    <n v="0"/>
    <n v="0"/>
    <n v="0"/>
    <n v="100000"/>
    <n v="0"/>
    <s v=" "/>
    <n v="0"/>
    <s v=" "/>
    <x v="0"/>
    <n v="100"/>
    <n v="5"/>
    <n v="5"/>
    <n v="5"/>
    <n v="70"/>
    <n v="0"/>
    <n v="10"/>
    <n v="0"/>
    <n v="0"/>
    <n v="0"/>
    <n v="0"/>
    <n v="0"/>
    <n v="0"/>
    <n v="5"/>
    <n v="0"/>
    <s v=" "/>
    <n v="0"/>
    <s v=" "/>
    <n v="10"/>
    <n v="10"/>
    <n v="5"/>
    <n v="0"/>
    <s v="No"/>
    <s v=" "/>
    <x v="2"/>
  </r>
  <r>
    <x v="2"/>
    <n v="102"/>
    <s v="MO"/>
    <n v="63110"/>
    <s v="West North Central"/>
    <x v="0"/>
    <s v="LLC"/>
    <s v=" "/>
    <x v="0"/>
    <n v="2008"/>
    <n v="13"/>
    <x v="0"/>
    <s v="11+ years"/>
    <x v="0"/>
    <n v="838000"/>
    <n v="838000"/>
    <n v="728000"/>
    <n v="0.86873508353221995"/>
    <n v="838000"/>
    <n v="469280"/>
    <n v="0"/>
    <n v="268160"/>
    <n v="0"/>
    <n v="18436"/>
    <n v="41900"/>
    <n v="40224"/>
    <n v="0"/>
    <n v="0"/>
    <n v="0"/>
    <n v="0"/>
    <n v="0"/>
    <n v="0"/>
    <s v=" "/>
    <n v="0"/>
    <s v=" "/>
    <n v="0"/>
    <s v=" "/>
    <n v="100"/>
    <n v="56"/>
    <n v="0"/>
    <n v="32"/>
    <n v="0"/>
    <n v="2.2000000000000002"/>
    <n v="5"/>
    <n v="4.8"/>
    <n v="0"/>
    <n v="0"/>
    <n v="0"/>
    <n v="0"/>
    <n v="0"/>
    <n v="0"/>
    <s v=" "/>
    <n v="0"/>
    <s v=" "/>
    <n v="0"/>
    <s v=" "/>
    <n v="32"/>
    <n v="4.8"/>
    <n v="838000"/>
    <n v="58660"/>
    <n v="0"/>
    <n v="54470"/>
    <n v="667886"/>
    <n v="0"/>
    <n v="0"/>
    <n v="0"/>
    <n v="6704"/>
    <n v="0"/>
    <n v="8380"/>
    <n v="0"/>
    <n v="0"/>
    <n v="41900"/>
    <n v="0"/>
    <s v=" "/>
    <n v="0"/>
    <s v=" "/>
    <x v="0"/>
    <n v="100"/>
    <n v="7"/>
    <n v="0"/>
    <n v="6.5"/>
    <n v="79.7"/>
    <n v="0"/>
    <n v="0"/>
    <n v="0"/>
    <n v="0.8"/>
    <n v="0"/>
    <n v="1"/>
    <n v="0"/>
    <n v="0"/>
    <n v="5"/>
    <n v="0"/>
    <s v=" "/>
    <n v="0"/>
    <s v=" "/>
    <n v="6.5"/>
    <n v="0"/>
    <n v="6.8"/>
    <n v="0"/>
    <s v="No"/>
    <s v=" "/>
    <x v="3"/>
  </r>
  <r>
    <x v="2"/>
    <n v="100"/>
    <s v="MN"/>
    <n v="55053"/>
    <s v="West North Central"/>
    <x v="0"/>
    <s v="Nonprofit"/>
    <s v=" "/>
    <x v="2"/>
    <n v="2017"/>
    <n v="4"/>
    <x v="1"/>
    <s v="3 - 5 years"/>
    <x v="2"/>
    <n v="303000"/>
    <n v="300000"/>
    <n v="600000"/>
    <n v="1.98019801980198"/>
    <n v="300000"/>
    <n v="180000"/>
    <n v="0"/>
    <n v="60000"/>
    <n v="0"/>
    <n v="15000"/>
    <n v="15000"/>
    <n v="0"/>
    <n v="15000"/>
    <n v="15000"/>
    <n v="0"/>
    <n v="0"/>
    <n v="0"/>
    <n v="0"/>
    <s v=" "/>
    <n v="0"/>
    <s v=" "/>
    <n v="0"/>
    <s v=" "/>
    <n v="100"/>
    <n v="60"/>
    <n v="0"/>
    <n v="20"/>
    <n v="0"/>
    <n v="5"/>
    <n v="5"/>
    <n v="0"/>
    <n v="5"/>
    <n v="5"/>
    <n v="0"/>
    <n v="0"/>
    <n v="0"/>
    <n v="0"/>
    <s v=" "/>
    <n v="0"/>
    <s v=" "/>
    <n v="0"/>
    <s v=" "/>
    <n v="20"/>
    <n v="10"/>
    <n v="300000"/>
    <n v="270000"/>
    <n v="0"/>
    <n v="0"/>
    <n v="0"/>
    <n v="0"/>
    <n v="0"/>
    <n v="0"/>
    <n v="0"/>
    <n v="15000"/>
    <n v="0"/>
    <n v="0"/>
    <n v="0"/>
    <n v="15000"/>
    <n v="0"/>
    <s v=" "/>
    <n v="0"/>
    <s v=" "/>
    <x v="0"/>
    <n v="100"/>
    <n v="90"/>
    <n v="0"/>
    <n v="0"/>
    <n v="0"/>
    <n v="0"/>
    <n v="0"/>
    <n v="0"/>
    <n v="0"/>
    <n v="5"/>
    <n v="0"/>
    <n v="0"/>
    <n v="0"/>
    <n v="5"/>
    <n v="0"/>
    <s v=" "/>
    <n v="0"/>
    <s v=" "/>
    <n v="0"/>
    <n v="0"/>
    <n v="10"/>
    <n v="0"/>
    <s v="Yes"/>
    <n v="50000"/>
    <x v="0"/>
  </r>
  <r>
    <x v="2"/>
    <n v="132"/>
    <s v="MN"/>
    <n v="55113"/>
    <s v="West North Central"/>
    <x v="0"/>
    <s v="Nonprofit"/>
    <s v=" "/>
    <x v="2"/>
    <n v="2015"/>
    <n v="6"/>
    <x v="2"/>
    <s v="6 - 10 years"/>
    <x v="1"/>
    <n v="2494099"/>
    <n v="903499"/>
    <n v="1752036"/>
    <n v="0.70247251612706596"/>
    <n v="903499"/>
    <n v="710286"/>
    <n v="0"/>
    <n v="0"/>
    <n v="0"/>
    <n v="0"/>
    <n v="83372"/>
    <n v="0"/>
    <n v="0"/>
    <n v="0"/>
    <n v="0"/>
    <n v="0"/>
    <n v="0"/>
    <n v="67090"/>
    <s v="Kitchen Rental"/>
    <n v="42751"/>
    <s v="Culinary Trainings"/>
    <n v="0"/>
    <s v=" "/>
    <n v="100.02"/>
    <n v="78.62"/>
    <n v="0"/>
    <n v="0"/>
    <n v="0"/>
    <n v="0"/>
    <n v="9.23"/>
    <n v="0"/>
    <n v="0"/>
    <n v="0"/>
    <n v="0"/>
    <n v="0"/>
    <n v="0"/>
    <n v="7.43"/>
    <s v=" "/>
    <n v="0"/>
    <s v=" "/>
    <n v="4.74"/>
    <s v=" "/>
    <n v="0"/>
    <n v="12.17"/>
    <n v="223688"/>
    <n v="223688"/>
    <n v="0"/>
    <n v="0"/>
    <n v="0"/>
    <n v="0"/>
    <n v="0"/>
    <n v="0"/>
    <n v="0"/>
    <n v="0"/>
    <n v="0"/>
    <n v="0"/>
    <n v="0"/>
    <n v="0"/>
    <n v="0"/>
    <s v=" "/>
    <n v="0"/>
    <s v=" "/>
    <x v="0"/>
    <n v="100"/>
    <n v="0"/>
    <n v="0"/>
    <n v="0"/>
    <n v="6"/>
    <n v="0"/>
    <n v="0"/>
    <n v="0"/>
    <n v="0"/>
    <n v="8"/>
    <n v="7"/>
    <n v="3"/>
    <n v="0"/>
    <n v="76"/>
    <n v="0"/>
    <s v=" "/>
    <n v="0"/>
    <s v=" "/>
    <n v="0"/>
    <n v="0"/>
    <n v="94"/>
    <n v="0"/>
    <s v="No"/>
    <s v=" "/>
    <x v="0"/>
  </r>
  <r>
    <x v="2"/>
    <n v="175"/>
    <s v="KS"/>
    <n v="66203"/>
    <s v="West North Central"/>
    <x v="0"/>
    <s v="Producer Cooperative"/>
    <s v=" "/>
    <x v="1"/>
    <n v="2015"/>
    <n v="6"/>
    <x v="2"/>
    <s v="6 - 10 years"/>
    <x v="1"/>
    <n v="185000"/>
    <n v="180000"/>
    <m/>
    <s v=" "/>
    <n v="180000"/>
    <n v="72000"/>
    <n v="9000"/>
    <n v="54000"/>
    <n v="0"/>
    <n v="0"/>
    <n v="36000"/>
    <n v="0"/>
    <n v="9000"/>
    <n v="0"/>
    <n v="0"/>
    <n v="0"/>
    <n v="0"/>
    <n v="0"/>
    <s v=" "/>
    <n v="0"/>
    <s v=" "/>
    <n v="0"/>
    <s v=" "/>
    <n v="100"/>
    <n v="40"/>
    <n v="5"/>
    <n v="30"/>
    <n v="0"/>
    <n v="0"/>
    <n v="20"/>
    <n v="0"/>
    <n v="5"/>
    <n v="0"/>
    <n v="0"/>
    <n v="0"/>
    <n v="0"/>
    <n v="0"/>
    <s v=" "/>
    <n v="0"/>
    <s v=" "/>
    <n v="0"/>
    <s v=" "/>
    <n v="30"/>
    <n v="5"/>
    <n v="180000"/>
    <n v="144000"/>
    <n v="0"/>
    <n v="0"/>
    <n v="9000"/>
    <n v="0"/>
    <n v="0"/>
    <n v="0"/>
    <n v="9000"/>
    <n v="0"/>
    <n v="0"/>
    <n v="0"/>
    <n v="0"/>
    <n v="18000"/>
    <n v="0"/>
    <s v=" "/>
    <n v="0"/>
    <s v=" "/>
    <x v="0"/>
    <n v="100"/>
    <n v="80"/>
    <n v="0"/>
    <n v="0"/>
    <n v="5"/>
    <n v="0"/>
    <n v="0"/>
    <n v="0"/>
    <n v="5"/>
    <n v="0"/>
    <n v="0"/>
    <n v="0"/>
    <n v="0"/>
    <n v="10"/>
    <n v="0"/>
    <s v=" "/>
    <n v="0"/>
    <s v=" "/>
    <n v="0"/>
    <n v="0"/>
    <n v="15"/>
    <n v="0"/>
    <s v="No"/>
    <s v=" "/>
    <x v="0"/>
  </r>
  <r>
    <x v="2"/>
    <n v="174"/>
    <s v="SD"/>
    <n v="57105"/>
    <s v="West North Central"/>
    <x v="0"/>
    <s v="LLC"/>
    <s v=" "/>
    <x v="0"/>
    <n v="2016"/>
    <n v="5"/>
    <x v="1"/>
    <s v="3 - 5 years"/>
    <x v="1"/>
    <n v="135261"/>
    <n v="126211"/>
    <n v="35154"/>
    <n v="0.25989753143921801"/>
    <n v="126214.7298"/>
    <n v="97875"/>
    <n v="0"/>
    <n v="16394"/>
    <n v="0"/>
    <n v="0"/>
    <n v="2834"/>
    <n v="0"/>
    <n v="0"/>
    <n v="109"/>
    <n v="0"/>
    <n v="0"/>
    <n v="0"/>
    <n v="6537.7298000000001"/>
    <s v="Honey products"/>
    <n v="2465"/>
    <s v="Bath &amp; beauty"/>
    <n v="0"/>
    <s v=" "/>
    <n v="100.01"/>
    <n v="77.55"/>
    <n v="0"/>
    <n v="12.99"/>
    <n v="0"/>
    <n v="0"/>
    <n v="2.25"/>
    <n v="0"/>
    <n v="0"/>
    <n v="0.09"/>
    <n v="0"/>
    <n v="0"/>
    <n v="0"/>
    <n v="5.18"/>
    <s v="Honey products"/>
    <n v="1.95"/>
    <s v="Bath &amp; beauty"/>
    <n v="0"/>
    <s v=" "/>
    <n v="12.99"/>
    <n v="7.22"/>
    <n v="126211"/>
    <n v="19643"/>
    <n v="25144"/>
    <n v="3099"/>
    <n v="27908"/>
    <n v="0"/>
    <n v="0"/>
    <n v="0"/>
    <n v="0"/>
    <n v="0"/>
    <n v="0"/>
    <n v="50417"/>
    <n v="0"/>
    <n v="0"/>
    <n v="0"/>
    <s v=" "/>
    <n v="0"/>
    <s v=" "/>
    <x v="0"/>
    <n v="100"/>
    <n v="15.56"/>
    <n v="19.920000000000002"/>
    <n v="2.46"/>
    <n v="22.11"/>
    <n v="0"/>
    <n v="0"/>
    <n v="0"/>
    <n v="0"/>
    <n v="0"/>
    <n v="0"/>
    <n v="39.950000000000003"/>
    <n v="0"/>
    <n v="0"/>
    <n v="0"/>
    <s v=" "/>
    <n v="0"/>
    <s v=" "/>
    <n v="22.380000000000003"/>
    <n v="0"/>
    <n v="39.950000000000003"/>
    <n v="0"/>
    <s v="No"/>
    <s v=" "/>
    <x v="2"/>
  </r>
  <r>
    <x v="2"/>
    <n v="128"/>
    <s v="MO"/>
    <n v="63113"/>
    <s v="West North Central"/>
    <x v="0"/>
    <s v="C Corp"/>
    <s v=" "/>
    <x v="0"/>
    <n v="2019"/>
    <n v="2"/>
    <x v="5"/>
    <s v="0 - 2 years"/>
    <x v="0"/>
    <n v="770017.79"/>
    <n v="770017.79"/>
    <m/>
    <s v=" "/>
    <n v="770017.79"/>
    <n v="766163.43"/>
    <n v="0"/>
    <n v="0"/>
    <n v="0"/>
    <n v="0"/>
    <n v="0"/>
    <n v="144"/>
    <n v="0"/>
    <n v="0"/>
    <n v="0"/>
    <n v="0"/>
    <n v="1022.36"/>
    <n v="2688"/>
    <s v="missing"/>
    <n v="0"/>
    <s v=" "/>
    <n v="0"/>
    <s v=" "/>
    <n v="99.999999999999986"/>
    <n v="99.5"/>
    <n v="0"/>
    <n v="0"/>
    <n v="0"/>
    <n v="0"/>
    <n v="0"/>
    <n v="0.02"/>
    <n v="0"/>
    <n v="0"/>
    <n v="0"/>
    <n v="0"/>
    <n v="0.13"/>
    <n v="0.35"/>
    <s v="missing"/>
    <n v="0"/>
    <s v=" "/>
    <n v="0"/>
    <s v=" "/>
    <n v="0"/>
    <n v="0.5"/>
    <n v="770017.78999999992"/>
    <n v="0"/>
    <n v="749227.31"/>
    <n v="0"/>
    <n v="0"/>
    <n v="0"/>
    <n v="13860.32"/>
    <n v="3465.08"/>
    <n v="0"/>
    <n v="0"/>
    <n v="3465.08"/>
    <n v="0"/>
    <n v="0"/>
    <n v="0"/>
    <n v="0"/>
    <s v=" "/>
    <n v="0"/>
    <s v=" "/>
    <x v="0"/>
    <n v="100"/>
    <n v="0"/>
    <n v="97.3"/>
    <n v="0"/>
    <n v="0"/>
    <n v="0"/>
    <n v="1.8"/>
    <n v="0.45"/>
    <n v="0"/>
    <n v="0"/>
    <n v="0.45"/>
    <n v="0"/>
    <n v="0"/>
    <n v="0"/>
    <n v="0"/>
    <s v=" "/>
    <n v="0"/>
    <s v=" "/>
    <n v="97.3"/>
    <n v="1.8"/>
    <n v="0.45"/>
    <n v="0"/>
    <s v="No"/>
    <s v=" "/>
    <x v="3"/>
  </r>
  <r>
    <x v="2"/>
    <n v="166"/>
    <s v="MO"/>
    <n v="63113"/>
    <s v="West North Central"/>
    <x v="0"/>
    <s v="Nonprofit"/>
    <s v=" "/>
    <x v="2"/>
    <n v="2010"/>
    <n v="11"/>
    <x v="0"/>
    <s v="11+ years"/>
    <x v="1"/>
    <n v="1800000"/>
    <n v="1200000"/>
    <n v="496000"/>
    <n v="0.275555555555556"/>
    <n v="1200000"/>
    <n v="480000"/>
    <n v="0"/>
    <n v="120000"/>
    <n v="60000"/>
    <n v="0"/>
    <n v="0"/>
    <n v="0"/>
    <n v="60000"/>
    <n v="0"/>
    <n v="480000"/>
    <n v="0"/>
    <n v="0"/>
    <n v="0"/>
    <s v=" "/>
    <n v="0"/>
    <s v=" "/>
    <n v="0"/>
    <s v=" "/>
    <n v="100"/>
    <n v="40"/>
    <n v="0"/>
    <n v="10"/>
    <n v="5"/>
    <n v="0"/>
    <n v="0"/>
    <n v="0"/>
    <n v="5"/>
    <n v="0"/>
    <n v="40"/>
    <n v="0"/>
    <n v="0"/>
    <n v="0"/>
    <s v=" "/>
    <n v="0"/>
    <s v=" "/>
    <n v="0"/>
    <s v=" "/>
    <n v="15"/>
    <n v="45"/>
    <n v="1200000"/>
    <n v="240000"/>
    <n v="60000"/>
    <n v="0"/>
    <n v="60000"/>
    <n v="0"/>
    <n v="120000"/>
    <n v="0"/>
    <n v="0"/>
    <n v="0"/>
    <n v="0"/>
    <n v="360000"/>
    <n v="360000"/>
    <n v="0"/>
    <n v="0"/>
    <s v=" "/>
    <n v="0"/>
    <s v=" "/>
    <x v="0"/>
    <n v="100"/>
    <n v="20"/>
    <n v="5"/>
    <n v="0"/>
    <n v="5"/>
    <n v="0"/>
    <n v="10"/>
    <n v="0"/>
    <n v="0"/>
    <n v="0"/>
    <n v="0"/>
    <n v="30"/>
    <n v="30"/>
    <n v="0"/>
    <n v="0"/>
    <s v=" "/>
    <n v="0"/>
    <s v=" "/>
    <n v="5"/>
    <n v="10"/>
    <n v="60"/>
    <n v="0"/>
    <s v="No"/>
    <s v=" "/>
    <x v="2"/>
  </r>
  <r>
    <x v="2"/>
    <n v="109"/>
    <s v="TX"/>
    <n v="75002"/>
    <s v="West South Central"/>
    <x v="2"/>
    <s v="LLC"/>
    <s v=" "/>
    <x v="0"/>
    <n v="2018"/>
    <n v="3"/>
    <x v="1"/>
    <s v="3 - 5 years"/>
    <x v="1"/>
    <n v="1020000"/>
    <n v="850000"/>
    <n v="880000"/>
    <n v="0.86274509803921595"/>
    <n v="850000"/>
    <n v="510000"/>
    <n v="42500"/>
    <n v="170000"/>
    <n v="8500"/>
    <n v="34000"/>
    <n v="25500"/>
    <n v="8500"/>
    <n v="42500"/>
    <n v="0"/>
    <n v="0"/>
    <n v="0"/>
    <n v="8500"/>
    <n v="0"/>
    <s v=" "/>
    <n v="0"/>
    <s v=" "/>
    <n v="0"/>
    <s v=" "/>
    <n v="100"/>
    <n v="60"/>
    <n v="5"/>
    <n v="20"/>
    <n v="1"/>
    <n v="4"/>
    <n v="3"/>
    <n v="1"/>
    <n v="5"/>
    <n v="0"/>
    <n v="0"/>
    <n v="0"/>
    <n v="1"/>
    <n v="0"/>
    <s v=" "/>
    <n v="0"/>
    <s v=" "/>
    <n v="0"/>
    <s v=" "/>
    <n v="21"/>
    <n v="7"/>
    <n v="850000"/>
    <n v="595000"/>
    <n v="0"/>
    <n v="0"/>
    <n v="255000"/>
    <n v="0"/>
    <n v="0"/>
    <n v="0"/>
    <n v="0"/>
    <n v="0"/>
    <n v="0"/>
    <n v="0"/>
    <n v="0"/>
    <n v="0"/>
    <n v="0"/>
    <s v=" "/>
    <n v="0"/>
    <s v=" "/>
    <x v="0"/>
    <n v="100"/>
    <n v="70"/>
    <n v="0"/>
    <n v="0"/>
    <n v="30"/>
    <n v="0"/>
    <n v="0"/>
    <n v="0"/>
    <n v="0"/>
    <n v="0"/>
    <n v="0"/>
    <n v="0"/>
    <n v="0"/>
    <n v="0"/>
    <n v="0"/>
    <s v=" "/>
    <n v="0"/>
    <s v=" "/>
    <n v="0"/>
    <n v="0"/>
    <n v="0"/>
    <n v="0"/>
    <s v="No"/>
    <s v=" "/>
    <x v="2"/>
  </r>
  <r>
    <x v="3"/>
    <s v="Idaho's Bounty Co-op"/>
    <s v="ID"/>
    <n v="83333"/>
    <s v="Mountain"/>
    <x v="1"/>
    <s v="S Corp"/>
    <s v=" "/>
    <x v="0"/>
    <n v="2007"/>
    <n v="6"/>
    <x v="2"/>
    <s v="6 - 10 years"/>
    <x v="3"/>
    <n v="230000"/>
    <n v="760000"/>
    <n v="811250"/>
    <n v="3.527173913043478"/>
    <n v="760000"/>
    <n v="375440"/>
    <n v="30400"/>
    <n v="98800"/>
    <n v="45600"/>
    <n v="45600"/>
    <n v="68400"/>
    <n v="30400"/>
    <n v="3800"/>
    <n v="760"/>
    <n v="7600"/>
    <n v="0"/>
    <n v="7600"/>
    <n v="0"/>
    <m/>
    <n v="45600"/>
    <m/>
    <n v="0"/>
    <m/>
    <n v="100"/>
    <n v="49.4"/>
    <n v="4"/>
    <n v="13"/>
    <n v="6"/>
    <n v="6"/>
    <n v="9"/>
    <n v="4"/>
    <n v="0.5"/>
    <n v="0.1"/>
    <n v="1"/>
    <n v="0"/>
    <n v="1"/>
    <m/>
    <s v="delivery services (micaela deleted)"/>
    <n v="6"/>
    <s v="missing"/>
    <n v="0"/>
    <s v=" "/>
    <n v="19"/>
    <n v="12.6"/>
    <n v="760000"/>
    <n v="0"/>
    <n v="0"/>
    <n v="429690"/>
    <n v="290647"/>
    <n v="0"/>
    <n v="0"/>
    <n v="0"/>
    <n v="0"/>
    <n v="0"/>
    <n v="0"/>
    <n v="0"/>
    <n v="0"/>
    <n v="0"/>
    <n v="39663"/>
    <s v="shipping fees"/>
    <n v="0"/>
    <s v=" "/>
    <x v="0"/>
    <n v="99.999999999999986"/>
    <n v="0"/>
    <n v="0"/>
    <n v="56.538157894736841"/>
    <n v="38.243026315789471"/>
    <n v="0"/>
    <n v="0"/>
    <n v="0"/>
    <n v="0"/>
    <n v="0"/>
    <n v="0"/>
    <n v="0"/>
    <n v="0"/>
    <n v="0"/>
    <n v="5.218815789473684"/>
    <m/>
    <n v="0"/>
    <s v=" "/>
    <n v="56.538157894736841"/>
    <n v="0"/>
    <n v="0"/>
    <n v="5.218815789473684"/>
    <m/>
    <m/>
    <x v="0"/>
  </r>
  <r>
    <x v="3"/>
    <s v="Mandela Marketplace"/>
    <s v="CA"/>
    <n v="94607"/>
    <s v="Pacific"/>
    <x v="1"/>
    <s v="Nonprofit"/>
    <s v=" "/>
    <x v="2"/>
    <n v="2005"/>
    <n v="8"/>
    <x v="2"/>
    <s v="6 - 10 years"/>
    <x v="3"/>
    <n v="1500000"/>
    <n v="895500"/>
    <m/>
    <m/>
    <n v="880500"/>
    <n v="250500"/>
    <n v="75000"/>
    <n v="75000"/>
    <n v="0"/>
    <n v="120000"/>
    <n v="12000"/>
    <n v="100000"/>
    <n v="20000"/>
    <n v="18000"/>
    <n v="205000"/>
    <n v="0"/>
    <n v="5000"/>
    <n v="0"/>
    <s v="Prepared Foods (micaela moved to other processed)"/>
    <n v="0"/>
    <s v="Catering (micaela deleted)"/>
    <n v="0"/>
    <s v=" "/>
    <n v="100.00000000000001"/>
    <n v="28.449744463373083"/>
    <n v="8.5178875638841571"/>
    <n v="8.5178875638841571"/>
    <n v="0"/>
    <n v="13.628620102214651"/>
    <n v="1.362862010221465"/>
    <n v="11.357183418512209"/>
    <n v="2.2714366837024418"/>
    <n v="2.0442930153321974"/>
    <n v="23.282226007950026"/>
    <n v="0"/>
    <n v="0.56785917092561045"/>
    <n v="0"/>
    <m/>
    <n v="0"/>
    <m/>
    <n v="0"/>
    <m/>
    <n v="8.5178875638841571"/>
    <n v="39.522998296422479"/>
    <n v="895500"/>
    <n v="7000"/>
    <n v="0"/>
    <n v="755500"/>
    <n v="0"/>
    <n v="133000"/>
    <n v="0"/>
    <n v="0"/>
    <n v="0"/>
    <n v="0"/>
    <n v="0"/>
    <n v="0"/>
    <n v="0"/>
    <n v="0"/>
    <n v="0"/>
    <s v=" "/>
    <n v="0"/>
    <s v=" "/>
    <x v="0"/>
    <n v="99.999999999999986"/>
    <n v="0.78168620882188722"/>
    <n v="0"/>
    <n v="84.366275823562248"/>
    <n v="0"/>
    <n v="14.852037967615859"/>
    <n v="0"/>
    <n v="0"/>
    <n v="0"/>
    <n v="0"/>
    <n v="0"/>
    <n v="0"/>
    <n v="0"/>
    <n v="0"/>
    <n v="0"/>
    <m/>
    <n v="0"/>
    <s v=" "/>
    <n v="84.366275823562248"/>
    <n v="14.852037967615859"/>
    <n v="0"/>
    <n v="0"/>
    <m/>
    <m/>
    <x v="0"/>
  </r>
  <r>
    <x v="3"/>
    <s v="Grow Portland Growers Alliance"/>
    <s v="OR"/>
    <n v="97211"/>
    <s v="Pacific"/>
    <x v="1"/>
    <s v="Nonprofit"/>
    <s v=" "/>
    <x v="2"/>
    <n v="2010"/>
    <n v="3"/>
    <x v="1"/>
    <s v="3 - 5 years"/>
    <x v="3"/>
    <n v="80000"/>
    <n v="62000"/>
    <n v="79000"/>
    <n v="0.98750000000000004"/>
    <n v="62000"/>
    <n v="62000"/>
    <n v="0"/>
    <n v="0"/>
    <n v="0"/>
    <n v="0"/>
    <n v="0"/>
    <n v="0"/>
    <n v="0"/>
    <n v="0"/>
    <n v="0"/>
    <n v="0"/>
    <n v="0"/>
    <n v="0"/>
    <s v=" "/>
    <n v="0"/>
    <s v=" "/>
    <n v="0"/>
    <s v=" "/>
    <n v="100"/>
    <n v="100"/>
    <n v="0"/>
    <n v="0"/>
    <n v="0"/>
    <n v="0"/>
    <n v="0"/>
    <n v="0"/>
    <n v="0"/>
    <n v="0"/>
    <n v="0"/>
    <n v="0"/>
    <n v="0"/>
    <n v="0"/>
    <m/>
    <n v="0"/>
    <m/>
    <n v="0"/>
    <m/>
    <n v="0"/>
    <n v="0"/>
    <n v="62000"/>
    <n v="55000"/>
    <n v="0"/>
    <n v="0"/>
    <n v="6000"/>
    <n v="1000"/>
    <n v="0"/>
    <n v="0"/>
    <n v="0"/>
    <n v="0"/>
    <n v="0"/>
    <n v="0"/>
    <n v="0"/>
    <n v="0"/>
    <n v="0"/>
    <s v=" "/>
    <n v="0"/>
    <s v=" "/>
    <x v="0"/>
    <n v="99.999999999999986"/>
    <n v="88.709677419354833"/>
    <n v="0"/>
    <n v="0"/>
    <n v="9.67741935483871"/>
    <n v="1.6129032258064515"/>
    <n v="0"/>
    <n v="0"/>
    <n v="0"/>
    <n v="0"/>
    <n v="0"/>
    <n v="0"/>
    <n v="0"/>
    <n v="0"/>
    <n v="0"/>
    <m/>
    <n v="0"/>
    <s v=" "/>
    <n v="0"/>
    <n v="1.6129032258064515"/>
    <n v="0"/>
    <n v="0"/>
    <m/>
    <m/>
    <x v="2"/>
  </r>
  <r>
    <x v="4"/>
    <s v="R_etVm06M6olzQXXL"/>
    <s v="WI"/>
    <n v="54891"/>
    <s v="East North Central"/>
    <x v="0"/>
    <s v="Producer Cooperative"/>
    <m/>
    <x v="1"/>
    <n v="2010"/>
    <n v="5"/>
    <x v="1"/>
    <s v="3 - 5 years"/>
    <x v="1"/>
    <n v="487000"/>
    <n v="431000"/>
    <m/>
    <m/>
    <n v="431000"/>
    <n v="100000"/>
    <n v="15000"/>
    <n v="179000"/>
    <n v="20000"/>
    <n v="0"/>
    <n v="3000"/>
    <n v="5000"/>
    <n v="16000"/>
    <n v="1200"/>
    <n v="10000"/>
    <s v="ND"/>
    <n v="0"/>
    <n v="52700"/>
    <s v="fruit"/>
    <n v="0"/>
    <m/>
    <n v="29100"/>
    <s v="misc"/>
    <n v="100.00000000000001"/>
    <n v="23.201856148491878"/>
    <n v="3.4802784222737819"/>
    <n v="41.531322505800468"/>
    <n v="4.6403712296983759"/>
    <n v="0"/>
    <n v="0.6960556844547563"/>
    <n v="1.160092807424594"/>
    <n v="3.7122969837587005"/>
    <n v="0.27842227378190254"/>
    <n v="2.3201856148491879"/>
    <m/>
    <n v="0"/>
    <n v="12.227378190255219"/>
    <m/>
    <n v="0"/>
    <n v="0"/>
    <n v="6.7517401392111376"/>
    <m/>
    <n v="46.171693735498842"/>
    <n v="26.450116009280741"/>
    <n v="431000"/>
    <n v="270000"/>
    <n v="0"/>
    <n v="90476"/>
    <n v="0"/>
    <n v="0"/>
    <n v="0"/>
    <n v="0"/>
    <n v="0"/>
    <n v="0"/>
    <n v="55667"/>
    <n v="0"/>
    <n v="0"/>
    <n v="0"/>
    <n v="8500"/>
    <s v="Special Orders"/>
    <n v="6357"/>
    <s v="misc"/>
    <x v="0"/>
    <n v="99.999999999999986"/>
    <n v="62.645011600928072"/>
    <n v="0"/>
    <n v="20.992111368909512"/>
    <n v="0"/>
    <n v="0"/>
    <n v="0"/>
    <n v="0"/>
    <n v="0"/>
    <n v="0"/>
    <n v="12.915777262180974"/>
    <n v="0"/>
    <n v="0"/>
    <n v="0"/>
    <n v="1.9721577726218096"/>
    <m/>
    <n v="1.4749419953596288"/>
    <m/>
    <n v="20.992111368909512"/>
    <n v="0"/>
    <n v="12.915777262180974"/>
    <n v="3.4470997679814381"/>
    <m/>
    <m/>
    <x v="1"/>
  </r>
  <r>
    <x v="4"/>
    <s v="R_3TRYbGcycJRXPjn"/>
    <s v="PA"/>
    <n v="19134"/>
    <s v="Middle Atlantic"/>
    <x v="3"/>
    <s v="Nonprofit"/>
    <m/>
    <x v="2"/>
    <n v="2008"/>
    <n v="7"/>
    <x v="2"/>
    <s v="6 - 10 years"/>
    <x v="0"/>
    <n v="3235000"/>
    <n v="2409000"/>
    <n v="3018516"/>
    <n v="1.044654170633694"/>
    <n v="2409000"/>
    <n v="517000"/>
    <n v="45000"/>
    <n v="298000"/>
    <n v="0"/>
    <n v="406000"/>
    <n v="163000"/>
    <n v="17000"/>
    <n v="38000"/>
    <n v="10000"/>
    <n v="274000"/>
    <s v="ND"/>
    <n v="0"/>
    <n v="60000"/>
    <s v="Beverages"/>
    <n v="580000"/>
    <s v="Farm Share (Includes a mix of produce, eggs, yogurt, coffee, and bread)"/>
    <n v="1000"/>
    <s v="Estimation difference"/>
    <n v="100"/>
    <n v="21.461187214611872"/>
    <n v="1.8679950186799501"/>
    <n v="12.37027812370278"/>
    <n v="0"/>
    <n v="16.853466168534663"/>
    <n v="6.7662930676629305"/>
    <n v="0.70568700705687004"/>
    <n v="1.5774180157741802"/>
    <n v="0.41511000415110011"/>
    <n v="11.374014113740142"/>
    <m/>
    <n v="0"/>
    <n v="2.4906600249066"/>
    <m/>
    <n v="24.076380240763804"/>
    <m/>
    <n v="4.1511000415110001E-2"/>
    <m/>
    <n v="12.37027812370278"/>
    <n v="40.680780406807813"/>
    <n v="2409000"/>
    <n v="686288"/>
    <n v="0"/>
    <n v="506345"/>
    <n v="328864"/>
    <n v="0"/>
    <n v="0"/>
    <n v="10652"/>
    <n v="0"/>
    <n v="288254"/>
    <n v="251462"/>
    <n v="189869"/>
    <n v="0"/>
    <n v="0"/>
    <n v="36247"/>
    <s v="Institutions and Workplace Cafeterias"/>
    <n v="111019"/>
    <s v="Community Partners + difference"/>
    <x v="0"/>
    <n v="99.999999999999986"/>
    <n v="28.488501452885011"/>
    <n v="0"/>
    <n v="21.018887505188875"/>
    <n v="13.651473640514736"/>
    <n v="0"/>
    <n v="0"/>
    <n v="0.4421751764217518"/>
    <n v="0"/>
    <n v="11.965711913657119"/>
    <n v="10.438439186384391"/>
    <n v="7.8816521378165207"/>
    <n v="0"/>
    <n v="0"/>
    <n v="1.5046492320464924"/>
    <m/>
    <n v="4.6085097550850973"/>
    <m/>
    <n v="21.018887505188875"/>
    <n v="0"/>
    <n v="30.28580323785803"/>
    <n v="6.1131589871315892"/>
    <m/>
    <m/>
    <x v="2"/>
  </r>
  <r>
    <x v="4"/>
    <s v="R_7OObHM60fQEyxcV"/>
    <s v="WA"/>
    <n v="98103"/>
    <s v="Pacific"/>
    <x v="1"/>
    <s v="Nonprofit"/>
    <m/>
    <x v="2"/>
    <n v="2013"/>
    <n v="2"/>
    <x v="5"/>
    <s v="0 - 2 years"/>
    <x v="1"/>
    <n v="174034"/>
    <n v="123574"/>
    <n v="99673"/>
    <n v="0.63400261443166273"/>
    <n v="123574"/>
    <n v="108299"/>
    <n v="0"/>
    <n v="10417"/>
    <n v="0"/>
    <n v="0"/>
    <n v="3910"/>
    <n v="852"/>
    <n v="0"/>
    <n v="96"/>
    <n v="0"/>
    <s v="ND"/>
    <n v="0"/>
    <n v="0"/>
    <m/>
    <n v="0"/>
    <m/>
    <n v="0"/>
    <m/>
    <n v="100"/>
    <n v="87.638985547121564"/>
    <n v="0"/>
    <n v="8.4297667794196194"/>
    <n v="0"/>
    <n v="0"/>
    <n v="3.1640960072507163"/>
    <n v="0.68946542152880053"/>
    <n v="0"/>
    <n v="7.7686244679301478E-2"/>
    <n v="0"/>
    <m/>
    <n v="0"/>
    <n v="0"/>
    <n v="0"/>
    <n v="0"/>
    <n v="0"/>
    <n v="0"/>
    <m/>
    <n v="8.4297667794196194"/>
    <n v="0.76715166620810205"/>
    <n v="123574"/>
    <n v="113545.11"/>
    <n v="0"/>
    <n v="2271.8900000000003"/>
    <n v="7564"/>
    <n v="0"/>
    <n v="0"/>
    <n v="0"/>
    <n v="0"/>
    <n v="0"/>
    <n v="0"/>
    <n v="193"/>
    <n v="0"/>
    <n v="0"/>
    <n v="0"/>
    <s v="Subsidized CSA (moved to CSA)"/>
    <n v="0"/>
    <m/>
    <x v="0"/>
    <n v="99.999999999999986"/>
    <n v="91.884304141647917"/>
    <n v="0"/>
    <n v="1.8384854419214403"/>
    <n v="6.1210286953566282"/>
    <n v="0"/>
    <n v="0"/>
    <n v="0"/>
    <n v="0"/>
    <n v="0"/>
    <n v="0"/>
    <n v="0.15618172107401235"/>
    <n v="0"/>
    <n v="0"/>
    <n v="0"/>
    <m/>
    <n v="0"/>
    <m/>
    <n v="1.8384854419214403"/>
    <n v="0"/>
    <n v="0.15618172107401235"/>
    <n v="0"/>
    <m/>
    <m/>
    <x v="2"/>
  </r>
  <r>
    <x v="1"/>
    <s v="R_1FmhOItVQEkzC7I"/>
    <s v="IA"/>
    <n v="50010"/>
    <s v="West North Central"/>
    <x v="0"/>
    <s v="LLC"/>
    <m/>
    <x v="0"/>
    <n v="2013"/>
    <n v="4"/>
    <x v="1"/>
    <s v="3 - 5 years"/>
    <x v="0"/>
    <n v="305000"/>
    <n v="278000"/>
    <n v="440000"/>
    <n v="1.4426229508196722"/>
    <n v="278000"/>
    <n v="0"/>
    <n v="278000"/>
    <n v="0"/>
    <n v="0"/>
    <n v="0"/>
    <n v="0"/>
    <n v="0"/>
    <n v="0"/>
    <n v="0"/>
    <n v="0"/>
    <n v="0"/>
    <n v="0"/>
    <n v="0"/>
    <m/>
    <n v="0"/>
    <m/>
    <n v="0"/>
    <m/>
    <n v="100"/>
    <n v="0"/>
    <n v="100"/>
    <n v="0"/>
    <n v="0"/>
    <n v="0"/>
    <n v="0"/>
    <n v="0"/>
    <n v="0"/>
    <n v="0"/>
    <n v="0"/>
    <n v="0"/>
    <n v="0"/>
    <n v="0"/>
    <m/>
    <n v="0"/>
    <m/>
    <n v="0"/>
    <m/>
    <n v="0"/>
    <n v="0"/>
    <n v="278000"/>
    <n v="0"/>
    <n v="71400"/>
    <n v="0"/>
    <n v="46312"/>
    <n v="3000"/>
    <m/>
    <n v="11500"/>
    <n v="0"/>
    <n v="0"/>
    <n v="46171"/>
    <n v="8500"/>
    <n v="3600"/>
    <m/>
    <n v="32500"/>
    <s v="Casinos"/>
    <n v="55017"/>
    <s v="misc"/>
    <x v="0"/>
    <n v="99.999999999999986"/>
    <n v="0"/>
    <n v="25.68345323741007"/>
    <n v="0"/>
    <n v="16.658992805755396"/>
    <n v="1.079136690647482"/>
    <s v="ND"/>
    <n v="4.1366906474820144"/>
    <n v="0"/>
    <n v="0"/>
    <n v="16.608273381294964"/>
    <n v="3.0575539568345325"/>
    <n v="1.2949640287769784"/>
    <s v="ND"/>
    <n v="11.690647482014388"/>
    <m/>
    <n v="19.790287769784172"/>
    <m/>
    <n v="25.68345323741007"/>
    <n v="1.079136690647482"/>
    <n v="20.960791366906474"/>
    <n v="31.480935251798559"/>
    <m/>
    <m/>
    <x v="3"/>
  </r>
  <r>
    <x v="0"/>
    <s v="R_bj6IYYfwxKbHw4h"/>
    <s v="AZ"/>
    <n v="85719"/>
    <s v="Mountain"/>
    <x v="1"/>
    <s v="LLC"/>
    <m/>
    <x v="0"/>
    <n v="2015"/>
    <n v="4"/>
    <x v="1"/>
    <s v="3 - 5 years"/>
    <x v="0"/>
    <n v="128000"/>
    <n v="114000"/>
    <n v="116000"/>
    <n v="0.90625"/>
    <n v="114000"/>
    <n v="105500"/>
    <n v="0"/>
    <n v="0"/>
    <n v="0"/>
    <n v="0"/>
    <n v="5000"/>
    <n v="3500"/>
    <n v="0"/>
    <n v="0"/>
    <n v="0"/>
    <m/>
    <n v="0"/>
    <n v="0"/>
    <m/>
    <n v="0"/>
    <m/>
    <n v="0"/>
    <m/>
    <n v="100"/>
    <n v="92.543859649122808"/>
    <n v="0"/>
    <n v="0"/>
    <n v="0"/>
    <n v="0"/>
    <n v="4.3859649122807012"/>
    <n v="3.070175438596491"/>
    <n v="0"/>
    <n v="0"/>
    <n v="0"/>
    <n v="0"/>
    <n v="0"/>
    <n v="0"/>
    <n v="0"/>
    <n v="0"/>
    <n v="0"/>
    <n v="0"/>
    <m/>
    <n v="0"/>
    <n v="3.070175438596491"/>
    <n v="114000"/>
    <n v="0"/>
    <n v="0"/>
    <n v="0"/>
    <n v="109900"/>
    <n v="0"/>
    <n v="0"/>
    <n v="2000"/>
    <n v="0"/>
    <n v="2100"/>
    <n v="0"/>
    <n v="0"/>
    <n v="0"/>
    <n v="0"/>
    <n v="0"/>
    <n v="0"/>
    <n v="0"/>
    <m/>
    <x v="0"/>
    <n v="99.999999999999986"/>
    <n v="0"/>
    <n v="0"/>
    <n v="0"/>
    <n v="96.403508771929822"/>
    <n v="0"/>
    <n v="0"/>
    <n v="1.7543859649122806"/>
    <n v="0"/>
    <n v="1.8421052631578945"/>
    <n v="0"/>
    <n v="0"/>
    <n v="0"/>
    <n v="0"/>
    <n v="0"/>
    <m/>
    <n v="0"/>
    <m/>
    <n v="0"/>
    <n v="0"/>
    <n v="1.8421052631578945"/>
    <n v="0"/>
    <m/>
    <m/>
    <x v="2"/>
  </r>
  <r>
    <x v="0"/>
    <s v="R_Zq1P6SltepdXJ3r"/>
    <s v="NC"/>
    <n v="27703"/>
    <s v="South Atlantic"/>
    <x v="2"/>
    <s v="LLC"/>
    <m/>
    <x v="0"/>
    <n v="2004"/>
    <n v="15"/>
    <x v="0"/>
    <s v="11+ years"/>
    <x v="0"/>
    <n v="3686799"/>
    <n v="3547907"/>
    <n v="4396751"/>
    <n v="1.1925659630481618"/>
    <n v="3547907"/>
    <n v="3547907"/>
    <n v="0"/>
    <n v="0"/>
    <n v="0"/>
    <n v="0"/>
    <n v="0"/>
    <n v="0"/>
    <n v="0"/>
    <n v="0"/>
    <n v="0"/>
    <m/>
    <n v="0"/>
    <n v="0"/>
    <m/>
    <n v="0"/>
    <m/>
    <n v="0"/>
    <m/>
    <n v="100"/>
    <n v="100"/>
    <n v="0"/>
    <n v="0"/>
    <n v="0"/>
    <n v="0"/>
    <n v="0"/>
    <n v="0"/>
    <n v="0"/>
    <n v="0"/>
    <n v="0"/>
    <n v="0"/>
    <n v="0"/>
    <n v="0"/>
    <n v="0"/>
    <n v="0"/>
    <n v="0"/>
    <n v="0"/>
    <m/>
    <n v="0"/>
    <n v="0"/>
    <n v="3547907"/>
    <n v="0"/>
    <n v="2407732"/>
    <n v="690899"/>
    <n v="348595"/>
    <n v="100681"/>
    <n v="0"/>
    <n v="0"/>
    <n v="0"/>
    <n v="0"/>
    <n v="0"/>
    <n v="0"/>
    <n v="0"/>
    <n v="0"/>
    <n v="0"/>
    <n v="0"/>
    <n v="0"/>
    <m/>
    <x v="0"/>
    <n v="99.999999999999986"/>
    <n v="0"/>
    <n v="67.86344737897582"/>
    <n v="19.473424754369269"/>
    <n v="9.8253702816900219"/>
    <n v="2.8377575849648822"/>
    <n v="0"/>
    <n v="0"/>
    <n v="0"/>
    <n v="0"/>
    <n v="0"/>
    <n v="0"/>
    <n v="0"/>
    <n v="0"/>
    <n v="0"/>
    <m/>
    <n v="0"/>
    <m/>
    <n v="87.336872133345082"/>
    <n v="2.8377575849648822"/>
    <n v="0"/>
    <n v="0"/>
    <m/>
    <m/>
    <x v="3"/>
  </r>
  <r>
    <x v="0"/>
    <s v="R_23TDm1U1zcJZwWn"/>
    <s v="KS"/>
    <n v="66106"/>
    <s v="West North Central"/>
    <x v="0"/>
    <s v="Producer Cooperative"/>
    <m/>
    <x v="1"/>
    <n v="2015"/>
    <n v="4"/>
    <x v="1"/>
    <s v="3 - 5 years"/>
    <x v="0"/>
    <n v="191000"/>
    <n v="95000"/>
    <n v="189000"/>
    <n v="0.98952879581151831"/>
    <n v="95000"/>
    <n v="70000"/>
    <n v="2000"/>
    <n v="5000"/>
    <n v="0"/>
    <n v="0"/>
    <n v="2000"/>
    <n v="0"/>
    <n v="5000"/>
    <n v="0"/>
    <n v="2250"/>
    <m/>
    <n v="0"/>
    <n v="8750"/>
    <s v="Member fees"/>
    <n v="0"/>
    <m/>
    <n v="0"/>
    <m/>
    <n v="99.999999999999972"/>
    <n v="73.68421052631578"/>
    <n v="2.1052631578947367"/>
    <n v="5.2631578947368416"/>
    <n v="0"/>
    <n v="0"/>
    <n v="2.1052631578947367"/>
    <n v="0"/>
    <n v="5.2631578947368416"/>
    <n v="0"/>
    <n v="2.3684210526315792"/>
    <n v="0"/>
    <n v="0"/>
    <n v="9.2105263157894726"/>
    <m/>
    <n v="0"/>
    <n v="0"/>
    <n v="0"/>
    <m/>
    <n v="5.2631578947368416"/>
    <n v="16.842105263157894"/>
    <n v="95000"/>
    <n v="0"/>
    <n v="3000"/>
    <n v="7000"/>
    <n v="80000"/>
    <n v="0"/>
    <n v="0"/>
    <n v="0"/>
    <n v="0"/>
    <n v="5000"/>
    <n v="0"/>
    <n v="0"/>
    <n v="0"/>
    <n v="0"/>
    <n v="0"/>
    <n v="0"/>
    <n v="0"/>
    <m/>
    <x v="0"/>
    <n v="99.999999999999986"/>
    <n v="0"/>
    <n v="3.1578947368421053"/>
    <n v="7.3684210526315779"/>
    <n v="84.210526315789465"/>
    <n v="0"/>
    <n v="0"/>
    <n v="0"/>
    <n v="0"/>
    <n v="5.2631578947368416"/>
    <n v="0"/>
    <n v="0"/>
    <n v="0"/>
    <n v="0"/>
    <n v="0"/>
    <m/>
    <n v="0"/>
    <m/>
    <n v="10.526315789473683"/>
    <n v="0"/>
    <n v="5.2631578947368416"/>
    <n v="0"/>
    <m/>
    <m/>
    <x v="0"/>
  </r>
  <r>
    <x v="2"/>
    <n v="104"/>
    <s v="NC"/>
    <n v="28205"/>
    <s v="South Atlantic"/>
    <x v="2"/>
    <s v="LLC"/>
    <s v=" "/>
    <x v="0"/>
    <n v="2014"/>
    <n v="7"/>
    <x v="2"/>
    <s v="6 - 10 years"/>
    <x v="1"/>
    <n v="1254573.51"/>
    <n v="1254573.51"/>
    <n v="1096987"/>
    <n v="0.87439037350629201"/>
    <n v="1254573.5099999998"/>
    <n v="928384.4"/>
    <n v="0"/>
    <n v="69001.539999999994"/>
    <n v="0"/>
    <n v="106638.75"/>
    <n v="47673.79"/>
    <n v="20073.18"/>
    <n v="11291.16"/>
    <n v="12545.74"/>
    <n v="51437.51"/>
    <n v="0"/>
    <n v="7527.44"/>
    <n v="0"/>
    <s v=" "/>
    <n v="0"/>
    <s v=" "/>
    <n v="0"/>
    <s v=" "/>
    <n v="99.999999999999986"/>
    <n v="74"/>
    <n v="0"/>
    <n v="5.5"/>
    <n v="0"/>
    <n v="8.5"/>
    <n v="3.8"/>
    <n v="1.6"/>
    <n v="0.9"/>
    <n v="1"/>
    <n v="4.0999999999999996"/>
    <n v="0"/>
    <n v="0.6"/>
    <n v="0"/>
    <s v=" "/>
    <n v="0"/>
    <s v=" "/>
    <n v="0"/>
    <s v=" "/>
    <n v="5.5"/>
    <n v="8.1999999999999993"/>
    <n v="1254573.5"/>
    <n v="175640.29"/>
    <n v="0"/>
    <n v="107893.32"/>
    <n v="476737.93"/>
    <n v="0"/>
    <n v="81547.28"/>
    <n v="878.2"/>
    <n v="376.37"/>
    <n v="0"/>
    <n v="0"/>
    <n v="0"/>
    <n v="57710.38"/>
    <n v="35128.06"/>
    <n v="313643.38"/>
    <s v=" "/>
    <n v="5018.29"/>
    <s v=" "/>
    <x v="0"/>
    <n v="99.999999999999986"/>
    <n v="14"/>
    <n v="0"/>
    <n v="8.6"/>
    <n v="38"/>
    <n v="0"/>
    <n v="6.5"/>
    <n v="7.0000000000000007E-2"/>
    <n v="0.03"/>
    <n v="0"/>
    <n v="0"/>
    <n v="0"/>
    <n v="4.5999999999999996"/>
    <n v="2.8"/>
    <n v="25"/>
    <s v="Box Program"/>
    <n v="0.4"/>
    <s v=" "/>
    <n v="8.6"/>
    <n v="6.5"/>
    <n v="7.43"/>
    <n v="25.4"/>
    <s v="No"/>
    <s v=" "/>
    <x v="3"/>
  </r>
  <r>
    <x v="2"/>
    <n v="156"/>
    <s v="CA"/>
    <n v="94124"/>
    <s v="Pacific"/>
    <x v="1"/>
    <s v="C Corp"/>
    <s v=" "/>
    <x v="0"/>
    <n v="1974"/>
    <n v="47"/>
    <x v="4"/>
    <s v="11+ years"/>
    <x v="0"/>
    <n v="49116308"/>
    <n v="48235131"/>
    <n v="48722271"/>
    <n v="0.99197747110796697"/>
    <n v="48235128"/>
    <n v="46259497"/>
    <n v="92728"/>
    <n v="0"/>
    <n v="0"/>
    <n v="1016045"/>
    <n v="321055"/>
    <n v="35969"/>
    <n v="0"/>
    <n v="0"/>
    <n v="422667"/>
    <n v="0"/>
    <n v="87167"/>
    <n v="0"/>
    <s v=" "/>
    <n v="0"/>
    <s v=" "/>
    <n v="0"/>
    <s v=" "/>
    <n v="100"/>
    <n v="95.9"/>
    <n v="0.19"/>
    <n v="0"/>
    <n v="0"/>
    <n v="2.11"/>
    <n v="0.67"/>
    <n v="7.0000000000000007E-2"/>
    <n v="0"/>
    <n v="0"/>
    <n v="0.88"/>
    <n v="0"/>
    <n v="0.18"/>
    <n v="0"/>
    <s v=" "/>
    <n v="0"/>
    <s v=" "/>
    <n v="0"/>
    <s v=" "/>
    <n v="0"/>
    <n v="1.1299999999999999"/>
    <n v="48235131.010000005"/>
    <n v="4389396.92"/>
    <n v="0"/>
    <n v="32221067.510000002"/>
    <n v="6559977.8200000003"/>
    <n v="916467.49"/>
    <n v="289410.78999999998"/>
    <n v="1495289.06"/>
    <n v="0"/>
    <n v="627056.69999999995"/>
    <n v="0"/>
    <n v="96470.26"/>
    <n v="0"/>
    <n v="0"/>
    <n v="771762.1"/>
    <s v=" "/>
    <n v="868232.36"/>
    <s v=" "/>
    <x v="0"/>
    <n v="99.999999999999972"/>
    <n v="9.1"/>
    <n v="0"/>
    <n v="66.8"/>
    <n v="13.6"/>
    <n v="1.9"/>
    <n v="0.6"/>
    <n v="3.1"/>
    <n v="0"/>
    <n v="1.3"/>
    <n v="0"/>
    <n v="0.2"/>
    <n v="0"/>
    <n v="0"/>
    <n v="1.6"/>
    <s v="food service hospitality"/>
    <n v="1.8"/>
    <s v=" "/>
    <n v="66.8"/>
    <n v="2.5"/>
    <n v="1.5"/>
    <n v="3.4000000000000004"/>
    <s v="No"/>
    <s v=" "/>
    <x v="3"/>
  </r>
  <r>
    <x v="1"/>
    <s v="R_byzd3JBK6U3Zz93"/>
    <s v="MI"/>
    <n v="49686"/>
    <s v="East North Central"/>
    <x v="0"/>
    <s v="LLC"/>
    <m/>
    <x v="0"/>
    <n v="2007"/>
    <n v="10"/>
    <x v="2"/>
    <s v="6 - 10 years"/>
    <x v="0"/>
    <n v="6600545"/>
    <n v="6725514"/>
    <n v="9581732"/>
    <n v="1.4516577040229255"/>
    <n v="6725514"/>
    <n v="883044"/>
    <n v="457600"/>
    <n v="1354147"/>
    <n v="130962"/>
    <n v="522366"/>
    <n v="250599"/>
    <n v="50982"/>
    <n v="24542"/>
    <n v="52051"/>
    <n v="2726531"/>
    <n v="27439"/>
    <n v="26988"/>
    <n v="218263"/>
    <s v="discounts/allowances"/>
    <n v="0"/>
    <m/>
    <n v="0"/>
    <m/>
    <n v="99.999999999999986"/>
    <n v="13.129762275418653"/>
    <n v="6.8039409329904004"/>
    <n v="20.134475967190017"/>
    <n v="1.9472415045154914"/>
    <n v="7.7669305275403486"/>
    <n v="3.7260943921906939"/>
    <n v="0.75803871644605902"/>
    <n v="0.36490891253813462"/>
    <n v="0.77393341237561919"/>
    <n v="40.540113365313047"/>
    <n v="0.40798368719476313"/>
    <n v="0.40127788002522929"/>
    <n v="3.245298426261547"/>
    <m/>
    <n v="0"/>
    <m/>
    <n v="0"/>
    <m/>
    <n v="22.08171747170551"/>
    <n v="46.491554400154399"/>
    <n v="6725514"/>
    <n v="0"/>
    <n v="957007"/>
    <n v="457121"/>
    <n v="2691318"/>
    <n v="30533"/>
    <m/>
    <n v="104810"/>
    <n v="32450"/>
    <n v="502755"/>
    <n v="62576"/>
    <n v="90406"/>
    <n v="18134"/>
    <m/>
    <n v="1487115"/>
    <m/>
    <n v="291289"/>
    <m/>
    <x v="0"/>
    <n v="99.999999768231959"/>
    <n v="0"/>
    <n v="14.229499782470157"/>
    <n v="6.7968188007637789"/>
    <n v="40.016539768000001"/>
    <n v="0.45398760600305049"/>
    <s v="ND"/>
    <n v="1.5583939011947636"/>
    <n v="0.48249100366157882"/>
    <n v="7.4753394313059189"/>
    <n v="0.93042702758480611"/>
    <n v="1.3442243968267704"/>
    <n v="0.26962994947300684"/>
    <s v="ND"/>
    <n v="22.111544188295497"/>
    <m/>
    <n v="4.3311039126526243"/>
    <m/>
    <n v="21.026318583233937"/>
    <n v="0.45398760600305049"/>
    <n v="10.502111808852082"/>
    <n v="26.442648100948119"/>
    <m/>
    <m/>
    <x v="0"/>
  </r>
  <r>
    <x v="3"/>
    <s v="Regional Access, Inc."/>
    <s v="NY"/>
    <n v="14850"/>
    <s v="Middle Atlantic"/>
    <x v="3"/>
    <s v="S Corp"/>
    <s v=" "/>
    <x v="0"/>
    <n v="1989"/>
    <n v="24"/>
    <x v="4"/>
    <s v="11+ years"/>
    <x v="3"/>
    <n v="6343793"/>
    <n v="5291244"/>
    <n v="5977113.79"/>
    <n v="0.94219874292871786"/>
    <n v="5291243.68"/>
    <n v="121028.15"/>
    <n v="297528.8"/>
    <n v="519677.81"/>
    <n v="0"/>
    <n v="1401183.26"/>
    <n v="0"/>
    <n v="747063.2"/>
    <n v="382365.12"/>
    <n v="0"/>
    <n v="1747971.89"/>
    <n v="0"/>
    <n v="24811.01"/>
    <n v="49614.44"/>
    <s v="Misc."/>
    <n v="0"/>
    <s v=" "/>
    <n v="0"/>
    <s v=" "/>
    <n v="100"/>
    <n v="2.287328978203476"/>
    <n v="5.6230409709650724"/>
    <n v="9.8214680976476973"/>
    <n v="0"/>
    <n v="26.481170491093316"/>
    <n v="0"/>
    <n v="14.118858347495348"/>
    <n v="7.2263751799085547"/>
    <n v="0"/>
    <n v="33.035180303773117"/>
    <n v="0"/>
    <n v="0.46890696215298855"/>
    <n v="0.93767066876043037"/>
    <m/>
    <n v="0"/>
    <m/>
    <n v="0"/>
    <m/>
    <n v="9.8214680976476973"/>
    <n v="55.786991462090441"/>
    <n v="5291243.76"/>
    <n v="103207.91"/>
    <n v="74982.179999999993"/>
    <n v="2650520.35"/>
    <n v="1921566.23"/>
    <n v="51603.91"/>
    <n v="0"/>
    <n v="236309.81"/>
    <n v="475.72"/>
    <n v="7899.63"/>
    <n v="241359.29"/>
    <n v="3318.73"/>
    <n v="0"/>
    <n v="0"/>
    <n v="0"/>
    <s v="walk in customers (micaela moved to retail)"/>
    <n v="0"/>
    <s v=" "/>
    <x v="0"/>
    <n v="99.999995464204659"/>
    <n v="1.9505414983697598"/>
    <n v="1.4170992681494181"/>
    <n v="50.092574638402624"/>
    <n v="36.315963315999035"/>
    <n v="0.97526989872324921"/>
    <n v="0"/>
    <n v="4.4660539185114123"/>
    <n v="8.9907023754716292E-3"/>
    <n v="0.14929627134942181"/>
    <n v="4.5614847850524383"/>
    <n v="6.2721167271817369E-2"/>
    <n v="0"/>
    <n v="0"/>
    <n v="0"/>
    <m/>
    <n v="0"/>
    <s v=" "/>
    <n v="51.509673906552045"/>
    <n v="0.97526989872324921"/>
    <n v="4.7824929260491489"/>
    <n v="0"/>
    <m/>
    <m/>
    <x v="3"/>
  </r>
  <r>
    <x v="1"/>
    <s v="R_OiGlzj2SvoEV9UB"/>
    <s v="VT"/>
    <n v="5855"/>
    <s v="New England"/>
    <x v="3"/>
    <s v="Nonprofit"/>
    <m/>
    <x v="2"/>
    <n v="2009"/>
    <n v="8"/>
    <x v="2"/>
    <s v="6 - 10 years"/>
    <x v="0"/>
    <n v="357144"/>
    <n v="357144"/>
    <n v="414473"/>
    <n v="1.1605206863338038"/>
    <n v="357144"/>
    <n v="114465"/>
    <n v="0"/>
    <n v="43115"/>
    <n v="0"/>
    <n v="150388"/>
    <n v="25055"/>
    <n v="2995"/>
    <n v="11712"/>
    <n v="0"/>
    <n v="9414"/>
    <n v="0"/>
    <n v="0"/>
    <n v="0"/>
    <m/>
    <n v="0"/>
    <m/>
    <n v="0"/>
    <m/>
    <n v="99.999999999999986"/>
    <n v="32.050097439688194"/>
    <n v="0"/>
    <n v="12.072161369083618"/>
    <n v="0"/>
    <n v="42.108505252783189"/>
    <n v="7.0153775507918379"/>
    <n v="0.83859731648858715"/>
    <n v="3.27934950608158"/>
    <n v="0"/>
    <n v="2.6359115650829916"/>
    <n v="0"/>
    <n v="0"/>
    <n v="0"/>
    <m/>
    <n v="0"/>
    <m/>
    <n v="0"/>
    <m/>
    <n v="12.072161369083618"/>
    <n v="6.7538583876531586"/>
    <n v="212085.3"/>
    <n v="0"/>
    <n v="0"/>
    <n v="0"/>
    <n v="45.76"/>
    <n v="0"/>
    <m/>
    <n v="0"/>
    <n v="0"/>
    <n v="179062.23"/>
    <n v="0"/>
    <n v="3370.36"/>
    <n v="20759.8"/>
    <m/>
    <n v="8847.15"/>
    <s v="corrections"/>
    <n v="0"/>
    <m/>
    <x v="0"/>
    <n v="99.999649217122482"/>
    <n v="0"/>
    <n v="0"/>
    <n v="26.63"/>
    <n v="13.998768003942388"/>
    <n v="0"/>
    <s v="ND"/>
    <n v="0"/>
    <n v="0"/>
    <n v="50.137263960755327"/>
    <n v="0"/>
    <n v="0.94369778016710337"/>
    <n v="5.8127253992787224"/>
    <s v="ND"/>
    <n v="2.4771940729789663"/>
    <m/>
    <n v="0"/>
    <m/>
    <n v="26.63"/>
    <n v="0"/>
    <n v="56.893687140201152"/>
    <n v="2.4771940729789663"/>
    <m/>
    <m/>
    <x v="0"/>
  </r>
  <r>
    <x v="1"/>
    <s v="R_1Qo0KbzbkzOFErc"/>
    <s v="GA"/>
    <n v="30344"/>
    <s v="South Atlantic"/>
    <x v="2"/>
    <s v="Nonprofit"/>
    <m/>
    <x v="2"/>
    <n v="2016"/>
    <n v="1"/>
    <x v="5"/>
    <s v="0 - 2 years"/>
    <x v="0"/>
    <n v="601035"/>
    <n v="261736"/>
    <n v="574691"/>
    <n v="0.95616894190854107"/>
    <n v="261735.99999999994"/>
    <n v="230327.67999999999"/>
    <n v="0"/>
    <n v="0"/>
    <n v="0"/>
    <n v="7852.08"/>
    <n v="13086.800000000001"/>
    <n v="2617.36"/>
    <n v="0"/>
    <n v="0"/>
    <n v="7852.08"/>
    <n v="0"/>
    <n v="0"/>
    <n v="0"/>
    <n v="0"/>
    <n v="0"/>
    <n v="0"/>
    <n v="0"/>
    <m/>
    <n v="100"/>
    <n v="88"/>
    <n v="0"/>
    <n v="0"/>
    <n v="0"/>
    <n v="3"/>
    <n v="5"/>
    <n v="1"/>
    <n v="0"/>
    <n v="0"/>
    <n v="3"/>
    <n v="0"/>
    <n v="0"/>
    <n v="0"/>
    <m/>
    <n v="0"/>
    <m/>
    <n v="0"/>
    <m/>
    <n v="0"/>
    <n v="4"/>
    <n v="245841"/>
    <n v="0"/>
    <n v="0"/>
    <n v="0"/>
    <n v="143489"/>
    <n v="0"/>
    <m/>
    <n v="0"/>
    <n v="0"/>
    <n v="34682"/>
    <n v="35957"/>
    <n v="21081"/>
    <n v="0"/>
    <m/>
    <n v="9134"/>
    <s v="Community Organizations"/>
    <n v="1498"/>
    <s v="Adjustment"/>
    <x v="0"/>
    <n v="99.997086835590068"/>
    <n v="0"/>
    <n v="0"/>
    <n v="6.07"/>
    <n v="54.82203441635847"/>
    <n v="0"/>
    <s v="ND"/>
    <n v="0"/>
    <n v="0"/>
    <n v="13.250756487453005"/>
    <n v="13.737888559464498"/>
    <n v="8.0542989882935476"/>
    <n v="0"/>
    <s v="ND"/>
    <n v="3.4897759574533116"/>
    <m/>
    <n v="0.57233242656722805"/>
    <m/>
    <n v="6.07"/>
    <n v="0"/>
    <n v="35.04294403521105"/>
    <n v="4.0621083840205401"/>
    <m/>
    <m/>
    <x v="2"/>
  </r>
  <r>
    <x v="1"/>
    <s v="R_RakLprSMUDqthKh"/>
    <s v="OH"/>
    <n v="43728"/>
    <s v="East North Central"/>
    <x v="0"/>
    <s v="Nonprofit"/>
    <m/>
    <x v="2"/>
    <n v="2005"/>
    <n v="12"/>
    <x v="0"/>
    <s v="11+ years"/>
    <x v="1"/>
    <n v="38400"/>
    <m/>
    <n v="60400"/>
    <n v="1.5729166666666667"/>
    <n v="256000"/>
    <n v="180000"/>
    <n v="3000"/>
    <n v="0"/>
    <n v="0"/>
    <n v="0"/>
    <n v="4000"/>
    <n v="0"/>
    <n v="15000"/>
    <n v="0"/>
    <n v="4000"/>
    <n v="0"/>
    <n v="0"/>
    <n v="0"/>
    <s v="flowers"/>
    <n v="50000"/>
    <s v="local wood products"/>
    <n v="0"/>
    <m/>
    <n v="100"/>
    <n v="70.3125"/>
    <n v="1.171875"/>
    <n v="0"/>
    <n v="0"/>
    <n v="0"/>
    <n v="1.5625"/>
    <n v="0"/>
    <n v="5.859375"/>
    <n v="0"/>
    <n v="1.5625"/>
    <n v="0"/>
    <n v="0"/>
    <n v="0"/>
    <m/>
    <n v="19.53125"/>
    <m/>
    <n v="0"/>
    <m/>
    <n v="0"/>
    <n v="26.953125"/>
    <n v="256000"/>
    <n v="160829"/>
    <n v="0"/>
    <n v="7000"/>
    <n v="20000"/>
    <n v="0"/>
    <m/>
    <n v="3000"/>
    <n v="1200"/>
    <n v="6153"/>
    <n v="2000"/>
    <n v="0"/>
    <n v="0"/>
    <m/>
    <n v="17818"/>
    <s v="Buyers for donating"/>
    <n v="38000"/>
    <s v="Farm market re-sellers; Buying Clubs"/>
    <x v="0"/>
    <n v="99.996250000000003"/>
    <n v="62.823828125000006"/>
    <n v="0"/>
    <n v="2.734375"/>
    <n v="7.8125"/>
    <n v="0"/>
    <s v="ND"/>
    <n v="1.171875"/>
    <n v="0.46875"/>
    <n v="2.4035156249999998"/>
    <n v="0.78125"/>
    <n v="0"/>
    <n v="0"/>
    <s v="ND"/>
    <n v="6.9601562500000007"/>
    <m/>
    <n v="14.84"/>
    <m/>
    <n v="2.734375"/>
    <n v="0"/>
    <n v="3.6535156249999998"/>
    <n v="21.800156250000001"/>
    <m/>
    <m/>
    <x v="0"/>
  </r>
  <r>
    <x v="1"/>
    <s v="R_1Q5XmKhvZZ7Qyic"/>
    <s v="NH"/>
    <n v="3576"/>
    <s v="New England"/>
    <x v="3"/>
    <s v="C Corp"/>
    <m/>
    <x v="0"/>
    <n v="2013"/>
    <n v="4"/>
    <x v="1"/>
    <s v="3 - 5 years"/>
    <x v="0"/>
    <n v="134700"/>
    <n v="124900"/>
    <n v="27185"/>
    <n v="0.201818856718634"/>
    <n v="124900"/>
    <n v="45536"/>
    <n v="0"/>
    <n v="64356"/>
    <n v="0"/>
    <n v="1000"/>
    <n v="11049"/>
    <n v="0"/>
    <n v="0"/>
    <n v="0"/>
    <n v="1371"/>
    <n v="0"/>
    <n v="1588"/>
    <n v="0"/>
    <s v="Maple Syrup (other processed)"/>
    <n v="0"/>
    <m/>
    <n v="0"/>
    <m/>
    <n v="99.999999999999986"/>
    <n v="36.457966373098479"/>
    <n v="0"/>
    <n v="51.526020816653315"/>
    <n v="0"/>
    <n v="0.80064051240992784"/>
    <n v="8.8462770216172935"/>
    <n v="0"/>
    <n v="0"/>
    <n v="0"/>
    <n v="1.0976781425140112"/>
    <n v="0"/>
    <n v="1.2714171337069655"/>
    <n v="0"/>
    <m/>
    <n v="0"/>
    <m/>
    <n v="0"/>
    <m/>
    <n v="51.526020816653315"/>
    <n v="2.3690952762209765"/>
    <n v="117675"/>
    <n v="2627"/>
    <n v="0"/>
    <n v="0"/>
    <n v="111743"/>
    <n v="0"/>
    <m/>
    <n v="0"/>
    <n v="0"/>
    <n v="2354"/>
    <n v="449"/>
    <n v="270"/>
    <n v="0"/>
    <m/>
    <n v="232"/>
    <s v="Food Bank"/>
    <n v="0"/>
    <s v="Winery (200-RESTAURANT)"/>
    <x v="0"/>
    <n v="99.995372297838273"/>
    <n v="2.1032826261008806"/>
    <n v="0"/>
    <n v="5.78"/>
    <n v="89.465972778222579"/>
    <n v="0"/>
    <s v="ND"/>
    <n v="0"/>
    <n v="0"/>
    <n v="1.8847077662129701"/>
    <n v="0.35948759007205766"/>
    <n v="0.21617293835068055"/>
    <n v="0"/>
    <s v="ND"/>
    <n v="0.18574859887910328"/>
    <m/>
    <n v="0"/>
    <m/>
    <n v="5.78"/>
    <n v="0"/>
    <n v="2.4603682946357082"/>
    <n v="0.18574859887910328"/>
    <m/>
    <m/>
    <x v="0"/>
  </r>
  <r>
    <x v="1"/>
    <s v="R_ThzN0p7aF0Ghxeh"/>
    <s v="PA"/>
    <n v="16255"/>
    <s v="Middle Atlantic"/>
    <x v="3"/>
    <s v="LLC"/>
    <m/>
    <x v="0"/>
    <n v="2008"/>
    <n v="9"/>
    <x v="2"/>
    <s v="6 - 10 years"/>
    <x v="1"/>
    <n v="1358530"/>
    <n v="1300521"/>
    <n v="254943"/>
    <n v="0.18766092762029546"/>
    <n v="1300521"/>
    <n v="1130629"/>
    <n v="21657"/>
    <n v="41061"/>
    <n v="0"/>
    <n v="0"/>
    <n v="1461"/>
    <n v="6258"/>
    <n v="0"/>
    <n v="0"/>
    <n v="0"/>
    <n v="0"/>
    <n v="0"/>
    <n v="99455"/>
    <s v="packing supplies"/>
    <n v="0"/>
    <s v="services (8286-moved to other revenue-other hub services, adjusted total gross sales"/>
    <n v="0"/>
    <m/>
    <n v="100"/>
    <n v="86.936620016131997"/>
    <n v="1.6652556936796867"/>
    <n v="3.1572731236173808"/>
    <n v="0"/>
    <n v="0"/>
    <n v="0.11233959313229082"/>
    <n v="0.48119176852968926"/>
    <n v="0"/>
    <n v="0"/>
    <n v="0"/>
    <n v="0"/>
    <n v="0"/>
    <n v="7.6473198049089559"/>
    <m/>
    <n v="0"/>
    <m/>
    <n v="0"/>
    <m/>
    <n v="3.1572731236173808"/>
    <n v="8.1285115734386455"/>
    <n v="1308807"/>
    <n v="272278"/>
    <n v="534845"/>
    <n v="93122"/>
    <n v="13533"/>
    <n v="173948"/>
    <m/>
    <n v="1912"/>
    <n v="0"/>
    <n v="0"/>
    <n v="0"/>
    <n v="0"/>
    <n v="0"/>
    <m/>
    <n v="2167"/>
    <s v="z"/>
    <n v="217002"/>
    <s v="Farms/PARTNER FARMS(10000)"/>
    <x v="0"/>
    <n v="99.991354880082667"/>
    <n v="20.93607100538938"/>
    <n v="41.125441265462072"/>
    <n v="7.1603611168139532"/>
    <n v="1.0405829663650183"/>
    <n v="13.375254993960112"/>
    <s v="ND"/>
    <n v="0.14701800278503768"/>
    <n v="0"/>
    <n v="0"/>
    <n v="0"/>
    <n v="0"/>
    <n v="0"/>
    <s v="ND"/>
    <n v="0.16662552930710078"/>
    <m/>
    <n v="16.04"/>
    <m/>
    <n v="48.285802382276025"/>
    <n v="13.375254993960112"/>
    <n v="0"/>
    <n v="16.2066255293071"/>
    <m/>
    <m/>
    <x v="3"/>
  </r>
  <r>
    <x v="2"/>
    <n v="123"/>
    <s v="CA"/>
    <n v="95521"/>
    <s v="Pacific"/>
    <x v="1"/>
    <s v="Nonprofit"/>
    <s v=" "/>
    <x v="2"/>
    <n v="2020"/>
    <n v="1"/>
    <x v="5"/>
    <s v="0 - 2 years"/>
    <x v="1"/>
    <n v="69000"/>
    <n v="49000"/>
    <n v="53000"/>
    <n v="0.76811594202898503"/>
    <n v="49000"/>
    <n v="45000"/>
    <n v="0"/>
    <n v="1000"/>
    <n v="500"/>
    <n v="500"/>
    <n v="0"/>
    <n v="300"/>
    <n v="300"/>
    <n v="0"/>
    <n v="1400"/>
    <n v="0"/>
    <n v="0"/>
    <n v="0"/>
    <s v=" "/>
    <n v="0"/>
    <s v=" "/>
    <n v="0"/>
    <s v=" "/>
    <n v="100"/>
    <n v="91.84"/>
    <n v="0"/>
    <n v="2.04"/>
    <n v="1.02"/>
    <n v="1.02"/>
    <n v="0"/>
    <n v="0.61"/>
    <n v="0.61"/>
    <n v="0"/>
    <n v="2.86"/>
    <n v="0"/>
    <n v="0"/>
    <n v="0"/>
    <s v=" "/>
    <n v="0"/>
    <s v=" "/>
    <n v="0"/>
    <s v=" "/>
    <n v="3.06"/>
    <n v="4.08"/>
    <n v="49000"/>
    <n v="30000"/>
    <n v="0"/>
    <n v="0"/>
    <n v="0"/>
    <n v="0"/>
    <n v="0"/>
    <n v="0"/>
    <n v="0"/>
    <n v="0"/>
    <n v="0"/>
    <n v="1500"/>
    <n v="0"/>
    <n v="6000"/>
    <n v="11500"/>
    <s v="Resource Centers"/>
    <n v="0"/>
    <s v=" "/>
    <x v="0"/>
    <n v="99.99"/>
    <n v="61.22"/>
    <n v="0"/>
    <n v="0"/>
    <n v="0"/>
    <n v="0"/>
    <n v="0"/>
    <n v="0"/>
    <n v="0"/>
    <n v="0"/>
    <n v="0"/>
    <n v="3.06"/>
    <n v="0"/>
    <n v="12.24"/>
    <n v="23.47"/>
    <s v=" "/>
    <n v="0"/>
    <s v=" "/>
    <n v="0"/>
    <n v="0"/>
    <n v="15.3"/>
    <n v="23.47"/>
    <s v="Yes"/>
    <n v="10400"/>
    <x v="2"/>
  </r>
  <r>
    <x v="2"/>
    <n v="154"/>
    <s v="KS"/>
    <n v="66716"/>
    <s v="West North Central"/>
    <x v="0"/>
    <s v="Nonprofit"/>
    <s v=" "/>
    <x v="2"/>
    <n v="2000"/>
    <n v="21"/>
    <x v="4"/>
    <s v="11+ years"/>
    <x v="1"/>
    <n v="950000"/>
    <n v="450000"/>
    <n v="400000"/>
    <n v="0.42105263157894701"/>
    <n v="450000"/>
    <n v="400000"/>
    <n v="0"/>
    <n v="0"/>
    <n v="0"/>
    <n v="0"/>
    <n v="0"/>
    <n v="0"/>
    <n v="0"/>
    <n v="0"/>
    <n v="50000"/>
    <n v="0"/>
    <n v="0"/>
    <n v="0"/>
    <s v=" "/>
    <n v="0"/>
    <s v=" "/>
    <n v="0"/>
    <s v=" "/>
    <n v="100"/>
    <n v="88.89"/>
    <n v="0"/>
    <n v="0"/>
    <n v="0"/>
    <n v="0"/>
    <n v="0"/>
    <n v="0"/>
    <n v="0"/>
    <n v="0"/>
    <n v="11.11"/>
    <n v="0"/>
    <n v="0"/>
    <n v="0"/>
    <s v=" "/>
    <n v="0"/>
    <s v=" "/>
    <n v="0"/>
    <s v=" "/>
    <n v="0"/>
    <n v="11.11"/>
    <n v="450000"/>
    <n v="50000"/>
    <n v="200000"/>
    <n v="0"/>
    <n v="0"/>
    <n v="200000"/>
    <n v="0"/>
    <n v="0"/>
    <n v="0"/>
    <n v="0"/>
    <n v="0"/>
    <n v="0"/>
    <n v="0"/>
    <n v="0"/>
    <n v="0"/>
    <s v=" "/>
    <n v="0"/>
    <s v=" "/>
    <x v="0"/>
    <n v="99.99"/>
    <n v="11.11"/>
    <n v="44.44"/>
    <n v="0"/>
    <n v="0"/>
    <n v="44.44"/>
    <n v="0"/>
    <n v="0"/>
    <n v="0"/>
    <n v="0"/>
    <n v="0"/>
    <n v="0"/>
    <n v="0"/>
    <n v="0"/>
    <n v="0"/>
    <s v=" "/>
    <n v="0"/>
    <s v=" "/>
    <n v="44.44"/>
    <n v="44.44"/>
    <n v="0"/>
    <n v="0"/>
    <s v="Yes"/>
    <n v="10000"/>
    <x v="0"/>
  </r>
  <r>
    <x v="4"/>
    <s v="R_ddwAtHwCknUnkgZ"/>
    <s v="MN"/>
    <n v="55114"/>
    <s v="West North Central"/>
    <x v="0"/>
    <s v="Consumer Cooperative"/>
    <m/>
    <x v="1"/>
    <n v="1999"/>
    <n v="16"/>
    <x v="3"/>
    <s v="11+ years"/>
    <x v="0"/>
    <n v="23960456"/>
    <n v="22552456"/>
    <m/>
    <m/>
    <n v="22552456"/>
    <n v="14462753"/>
    <n v="0"/>
    <n v="0"/>
    <n v="0"/>
    <n v="4526914"/>
    <n v="0"/>
    <n v="3562789"/>
    <n v="0"/>
    <n v="0"/>
    <n v="0"/>
    <s v="ND"/>
    <n v="0"/>
    <n v="0"/>
    <m/>
    <n v="0"/>
    <m/>
    <n v="0"/>
    <m/>
    <n v="100"/>
    <n v="64.129392381920624"/>
    <n v="0"/>
    <n v="0"/>
    <n v="0"/>
    <n v="20.072820450242759"/>
    <n v="0"/>
    <n v="15.797787167836622"/>
    <n v="0"/>
    <n v="0"/>
    <n v="0"/>
    <m/>
    <n v="0"/>
    <n v="0"/>
    <n v="0"/>
    <n v="0"/>
    <n v="0"/>
    <n v="0"/>
    <m/>
    <n v="0"/>
    <n v="15.797787167836622"/>
    <n v="22046827"/>
    <n v="0"/>
    <n v="0"/>
    <n v="19249185"/>
    <n v="2221858"/>
    <n v="56170"/>
    <n v="0"/>
    <n v="519614"/>
    <n v="0"/>
    <n v="0"/>
    <n v="0"/>
    <n v="0"/>
    <n v="0"/>
    <n v="0"/>
    <n v="0"/>
    <n v="0"/>
    <n v="0"/>
    <m/>
    <x v="0"/>
    <n v="99.757986979333864"/>
    <n v="0"/>
    <n v="0"/>
    <n v="85.35294337787424"/>
    <n v="9.8519558135929852"/>
    <n v="0.24906378267626375"/>
    <n v="0"/>
    <n v="2.3040240051903882"/>
    <n v="0"/>
    <n v="0"/>
    <n v="0"/>
    <n v="0"/>
    <n v="0"/>
    <n v="0"/>
    <n v="2"/>
    <s v="resolving missing percentage"/>
    <n v="0"/>
    <m/>
    <n v="85.35294337787424"/>
    <n v="0.24906378267626375"/>
    <n v="0"/>
    <n v="2"/>
    <m/>
    <m/>
    <x v="3"/>
  </r>
  <r>
    <x v="2"/>
    <n v="115"/>
    <s v="CT"/>
    <n v="6706"/>
    <s v="New England"/>
    <x v="3"/>
    <s v="Nonprofit"/>
    <s v="multi-stakeholder cooperative"/>
    <x v="2"/>
    <n v="2007"/>
    <n v="14"/>
    <x v="0"/>
    <s v="11+ years"/>
    <x v="1"/>
    <n v="293000"/>
    <n v="57000"/>
    <n v="246000"/>
    <n v="0.83959044368600699"/>
    <n v="57012.6"/>
    <n v="42000"/>
    <n v="0"/>
    <n v="3000"/>
    <n v="500"/>
    <n v="2250"/>
    <n v="500"/>
    <n v="0"/>
    <n v="1000"/>
    <n v="0"/>
    <n v="250"/>
    <n v="0"/>
    <n v="501.6"/>
    <n v="7011.0000000000009"/>
    <s v="missing"/>
    <n v="0"/>
    <s v=" "/>
    <n v="0"/>
    <s v=" "/>
    <n v="100.02"/>
    <n v="73.680000000000007"/>
    <n v="0"/>
    <n v="5.26"/>
    <n v="0.88"/>
    <n v="3.95"/>
    <n v="0.88"/>
    <n v="0"/>
    <n v="1.75"/>
    <n v="0"/>
    <n v="0.44"/>
    <n v="0"/>
    <n v="0.88"/>
    <n v="12.3"/>
    <s v="missing"/>
    <n v="0"/>
    <s v=" "/>
    <n v="0"/>
    <s v=" "/>
    <n v="6.14"/>
    <n v="15.370000000000001"/>
    <n v="50000"/>
    <n v="43000"/>
    <n v="0"/>
    <n v="0"/>
    <n v="500"/>
    <n v="0"/>
    <n v="0"/>
    <n v="0"/>
    <n v="0"/>
    <n v="5000"/>
    <n v="0"/>
    <n v="0"/>
    <n v="0"/>
    <n v="1500"/>
    <n v="0"/>
    <s v=" "/>
    <n v="0"/>
    <s v=" "/>
    <x v="0"/>
    <n v="99.719999999999985"/>
    <n v="75.44"/>
    <n v="0"/>
    <n v="0"/>
    <n v="0.88"/>
    <n v="0"/>
    <n v="0"/>
    <n v="0"/>
    <n v="0"/>
    <n v="8.77"/>
    <n v="0"/>
    <n v="0"/>
    <n v="0"/>
    <n v="2.63"/>
    <n v="0"/>
    <s v=" "/>
    <n v="12"/>
    <s v="resolving missing percent"/>
    <n v="0"/>
    <n v="0"/>
    <n v="11.399999999999999"/>
    <n v="12"/>
    <s v="Yes"/>
    <n v="2000"/>
    <x v="0"/>
  </r>
  <r>
    <x v="2"/>
    <n v="146"/>
    <s v="SC"/>
    <n v="29611"/>
    <s v="South Atlantic"/>
    <x v="2"/>
    <s v="LLC"/>
    <s v=" "/>
    <x v="0"/>
    <n v="2011"/>
    <n v="10"/>
    <x v="2"/>
    <s v="6 - 10 years"/>
    <x v="2"/>
    <n v="8000000"/>
    <n v="8000000"/>
    <n v="6918000"/>
    <n v="0.86475000000000002"/>
    <n v="8079000"/>
    <n v="1400000"/>
    <n v="0"/>
    <n v="300000"/>
    <n v="0"/>
    <n v="222000"/>
    <n v="41000"/>
    <n v="40000"/>
    <n v="832000"/>
    <n v="135000"/>
    <n v="482000"/>
    <n v="400000"/>
    <n v="610000"/>
    <n v="117000"/>
    <s v="plants"/>
    <n v="1500000"/>
    <s v="grocery"/>
    <n v="2000000"/>
    <s v="cafe"/>
    <n v="100.02000000000001"/>
    <n v="17.329999999999998"/>
    <n v="0"/>
    <n v="3.71"/>
    <n v="0"/>
    <n v="2.75"/>
    <n v="0.51"/>
    <n v="0.5"/>
    <n v="10.3"/>
    <n v="1.67"/>
    <n v="5.97"/>
    <n v="4.95"/>
    <n v="7.55"/>
    <n v="1.45"/>
    <s v="plants"/>
    <n v="18.57"/>
    <s v="grocery"/>
    <n v="24.76"/>
    <s v=" "/>
    <n v="3.71"/>
    <n v="75.72"/>
    <n v="7970000"/>
    <n v="7500000"/>
    <n v="0"/>
    <n v="40000"/>
    <n v="180000"/>
    <n v="0"/>
    <n v="250000"/>
    <n v="0"/>
    <n v="0"/>
    <n v="0"/>
    <n v="0"/>
    <n v="0"/>
    <n v="0"/>
    <n v="0"/>
    <n v="0"/>
    <s v=" "/>
    <n v="0"/>
    <s v=" "/>
    <x v="0"/>
    <n v="99.63"/>
    <n v="93.75"/>
    <n v="0"/>
    <n v="0.5"/>
    <n v="2.25"/>
    <n v="0"/>
    <n v="3.13"/>
    <n v="0"/>
    <n v="0"/>
    <n v="0"/>
    <n v="0"/>
    <n v="0"/>
    <n v="0"/>
    <n v="0"/>
    <n v="0"/>
    <s v=" "/>
    <n v="0"/>
    <s v=" "/>
    <n v="0.5"/>
    <n v="3.13"/>
    <n v="0"/>
    <n v="0"/>
    <s v="Yes"/>
    <n v="60000"/>
    <x v="3"/>
  </r>
  <r>
    <x v="1"/>
    <s v="R_8B9jApM6jZDs8nz"/>
    <s v="NE"/>
    <n v="68379"/>
    <s v="West North Central"/>
    <x v="0"/>
    <s v="C Corp"/>
    <m/>
    <x v="0"/>
    <n v="2006"/>
    <n v="11"/>
    <x v="0"/>
    <s v="11+ years"/>
    <x v="1"/>
    <n v="187987"/>
    <n v="151435"/>
    <n v="92939"/>
    <n v="0.49439056956066113"/>
    <n v="151435"/>
    <n v="20580"/>
    <n v="2321"/>
    <n v="78604"/>
    <n v="0"/>
    <n v="13917"/>
    <n v="10072"/>
    <n v="5828"/>
    <n v="3100"/>
    <n v="988"/>
    <n v="6309"/>
    <n v="0"/>
    <n v="9716"/>
    <n v="0"/>
    <s v="Farm products (animal feed) (5650-non-food)"/>
    <n v="0"/>
    <s v="Nuts (942-grain)"/>
    <n v="0"/>
    <s v="pantry (917-other processed)"/>
    <n v="100"/>
    <n v="13.589989104236141"/>
    <n v="1.5326707828441244"/>
    <n v="51.906098326014458"/>
    <n v="0"/>
    <n v="9.1900815531416118"/>
    <n v="6.6510383993132365"/>
    <n v="3.8485158648925282"/>
    <n v="2.0470829068577281"/>
    <n v="0.65242513289530157"/>
    <n v="4.1661438901178727"/>
    <n v="0"/>
    <n v="6.4159540396869943"/>
    <n v="0"/>
    <m/>
    <n v="0"/>
    <m/>
    <n v="0"/>
    <m/>
    <n v="51.906098326014458"/>
    <n v="17.130121834450424"/>
    <n v="147766"/>
    <n v="117782"/>
    <n v="0"/>
    <n v="0"/>
    <n v="2449"/>
    <n v="0"/>
    <m/>
    <n v="0"/>
    <n v="0"/>
    <n v="27535"/>
    <n v="0"/>
    <n v="0"/>
    <n v="0"/>
    <m/>
    <n v="0"/>
    <m/>
    <n v="0"/>
    <m/>
    <x v="0"/>
    <n v="99.577178327335162"/>
    <n v="77.77726417274738"/>
    <n v="0"/>
    <n v="0"/>
    <n v="1.617195496417605"/>
    <n v="0"/>
    <s v="ND"/>
    <n v="0"/>
    <n v="0"/>
    <n v="18.18271865817017"/>
    <n v="0"/>
    <n v="0"/>
    <n v="0"/>
    <s v="ND"/>
    <n v="0"/>
    <m/>
    <n v="2"/>
    <s v="resolving missing percent"/>
    <n v="0"/>
    <n v="0"/>
    <n v="18.18271865817017"/>
    <n v="2"/>
    <m/>
    <m/>
    <x v="2"/>
  </r>
  <r>
    <x v="4"/>
    <s v="R_cvSlHAQjvJbes8l"/>
    <s v="WV"/>
    <n v="24983"/>
    <s v="South Atlantic"/>
    <x v="2"/>
    <s v="Producer Cooperative"/>
    <m/>
    <x v="1"/>
    <n v="2012"/>
    <n v="3"/>
    <x v="1"/>
    <s v="3 - 5 years"/>
    <x v="1"/>
    <n v="155440"/>
    <n v="125501.62"/>
    <n v="158233.50000000003"/>
    <n v="1.1268945220020588"/>
    <n v="123152.62000000001"/>
    <n v="39633.339999999997"/>
    <n v="0"/>
    <n v="58788.160000000003"/>
    <n v="0"/>
    <n v="0"/>
    <n v="11413.97"/>
    <n v="0"/>
    <n v="7671.36"/>
    <n v="0"/>
    <n v="1097.5"/>
    <s v="ND"/>
    <n v="250.49"/>
    <n v="120"/>
    <s v="Delivery"/>
    <n v="4177.8"/>
    <s v="Fruit"/>
    <n v="0"/>
    <m/>
    <n v="100"/>
    <n v="32.182295431473563"/>
    <n v="0"/>
    <n v="47.736020557256516"/>
    <n v="0"/>
    <n v="0"/>
    <n v="9.2681503649699035"/>
    <n v="0"/>
    <n v="6.2291488398703976"/>
    <n v="0"/>
    <n v="0.89117064663342105"/>
    <m/>
    <n v="0.20339802758560879"/>
    <n v="9.74400707025153E-2"/>
    <m/>
    <n v="3.3923760615080698"/>
    <m/>
    <n v="0"/>
    <m/>
    <n v="47.736020557256516"/>
    <n v="10.813533646300012"/>
    <n v="120011.62"/>
    <n v="0"/>
    <n v="0"/>
    <n v="112706.39"/>
    <n v="507.33"/>
    <n v="0"/>
    <n v="0"/>
    <n v="0"/>
    <n v="0"/>
    <n v="6677.9"/>
    <n v="0"/>
    <n v="0"/>
    <n v="0"/>
    <n v="0"/>
    <n v="120"/>
    <s v="Delivery fees"/>
    <n v="0"/>
    <m/>
    <x v="0"/>
    <n v="99.529938179284059"/>
    <n v="0"/>
    <n v="0"/>
    <n v="89.804729213853975"/>
    <n v="0.40424179385094788"/>
    <n v="0"/>
    <n v="0"/>
    <n v="0"/>
    <n v="0"/>
    <n v="5.3209671715791398"/>
    <n v="0"/>
    <n v="0"/>
    <n v="0"/>
    <n v="0"/>
    <n v="4"/>
    <s v="resolving missing percentage"/>
    <n v="0"/>
    <m/>
    <n v="89.804729213853975"/>
    <n v="0"/>
    <n v="5.3209671715791398"/>
    <n v="4"/>
    <m/>
    <m/>
    <x v="3"/>
  </r>
  <r>
    <x v="1"/>
    <s v="R_1hRWGWqr2IJ6sh0"/>
    <s v="PA"/>
    <n v="17229"/>
    <s v="Middle Atlantic"/>
    <x v="3"/>
    <s v="Producer Cooperative"/>
    <m/>
    <x v="1"/>
    <n v="1988"/>
    <n v="29"/>
    <x v="4"/>
    <s v="11+ years"/>
    <x v="0"/>
    <n v="3519220"/>
    <n v="2336583"/>
    <m/>
    <m/>
    <n v="2336583.0000000005"/>
    <n v="2114607.6150000002"/>
    <n v="0"/>
    <n v="0"/>
    <n v="0"/>
    <n v="0"/>
    <n v="46731.66"/>
    <n v="0"/>
    <n v="0"/>
    <n v="0"/>
    <n v="0"/>
    <n v="0"/>
    <n v="0"/>
    <n v="175243.72500000001"/>
    <n v="0"/>
    <n v="0"/>
    <n v="0"/>
    <n v="0"/>
    <m/>
    <n v="100"/>
    <n v="90.5"/>
    <n v="0"/>
    <n v="0"/>
    <n v="0"/>
    <n v="0"/>
    <n v="2"/>
    <n v="0"/>
    <n v="0"/>
    <n v="0"/>
    <n v="0"/>
    <n v="0"/>
    <n v="0"/>
    <n v="7.5"/>
    <m/>
    <n v="0"/>
    <m/>
    <n v="0"/>
    <m/>
    <n v="0"/>
    <n v="7.5"/>
    <n v="2324900.0850000004"/>
    <n v="334131.36900000006"/>
    <n v="116829.15000000001"/>
    <n v="0"/>
    <n v="535077.50699999998"/>
    <n v="404228.85900000005"/>
    <n v="0"/>
    <n v="0"/>
    <n v="0"/>
    <n v="0"/>
    <n v="0"/>
    <n v="0"/>
    <n v="0"/>
    <n v="0"/>
    <n v="0"/>
    <m/>
    <n v="934633.20000000007"/>
    <m/>
    <x v="0"/>
    <n v="99.5"/>
    <n v="14.3"/>
    <n v="5"/>
    <n v="0"/>
    <n v="22.9"/>
    <n v="17.3"/>
    <m/>
    <n v="0"/>
    <n v="0"/>
    <n v="0"/>
    <n v="0"/>
    <n v="0"/>
    <n v="0"/>
    <m/>
    <n v="0"/>
    <m/>
    <n v="40"/>
    <s v="21 + 20 resolving missing percent"/>
    <n v="5"/>
    <n v="17.3"/>
    <n v="0"/>
    <n v="40"/>
    <m/>
    <m/>
    <x v="1"/>
  </r>
  <r>
    <x v="3"/>
    <s v="Cherry Capital Foods"/>
    <s v="MI"/>
    <n v="49686"/>
    <s v="East North Central"/>
    <x v="0"/>
    <s v="LLC"/>
    <s v=" "/>
    <x v="0"/>
    <n v="2007"/>
    <n v="6"/>
    <x v="2"/>
    <s v="6 - 10 years"/>
    <x v="3"/>
    <n v="1500000"/>
    <m/>
    <n v="1472200"/>
    <n v="0.98146666666666671"/>
    <m/>
    <m/>
    <m/>
    <m/>
    <m/>
    <m/>
    <m/>
    <m/>
    <m/>
    <m/>
    <m/>
    <m/>
    <m/>
    <m/>
    <m/>
    <m/>
    <m/>
    <m/>
    <s v=" "/>
    <m/>
    <m/>
    <m/>
    <m/>
    <m/>
    <m/>
    <m/>
    <m/>
    <m/>
    <m/>
    <m/>
    <m/>
    <m/>
    <m/>
    <m/>
    <m/>
    <m/>
    <m/>
    <m/>
    <m/>
    <m/>
    <n v="0"/>
    <m/>
    <m/>
    <m/>
    <m/>
    <m/>
    <m/>
    <m/>
    <m/>
    <m/>
    <m/>
    <m/>
    <m/>
    <m/>
    <m/>
    <s v=" "/>
    <m/>
    <s v=" "/>
    <x v="1"/>
    <n v="0"/>
    <m/>
    <m/>
    <m/>
    <m/>
    <m/>
    <m/>
    <m/>
    <m/>
    <m/>
    <m/>
    <m/>
    <m/>
    <m/>
    <m/>
    <m/>
    <m/>
    <m/>
    <m/>
    <m/>
    <m/>
    <m/>
    <m/>
    <m/>
    <x v="3"/>
  </r>
  <r>
    <x v="3"/>
    <s v="U.P. Food Exchange"/>
    <s v="MI"/>
    <n v="49855"/>
    <s v="East North Central"/>
    <x v="0"/>
    <s v="No formal legal structure"/>
    <s v=" "/>
    <x v="3"/>
    <n v="2012"/>
    <n v="1"/>
    <x v="5"/>
    <s v="0 - 2 years"/>
    <x v="3"/>
    <m/>
    <m/>
    <m/>
    <m/>
    <m/>
    <m/>
    <m/>
    <m/>
    <m/>
    <m/>
    <m/>
    <m/>
    <m/>
    <m/>
    <m/>
    <m/>
    <m/>
    <m/>
    <m/>
    <m/>
    <m/>
    <m/>
    <s v=" "/>
    <m/>
    <m/>
    <m/>
    <m/>
    <m/>
    <m/>
    <m/>
    <m/>
    <m/>
    <m/>
    <m/>
    <m/>
    <m/>
    <m/>
    <m/>
    <m/>
    <m/>
    <m/>
    <m/>
    <m/>
    <m/>
    <n v="0"/>
    <m/>
    <m/>
    <m/>
    <m/>
    <m/>
    <m/>
    <m/>
    <m/>
    <m/>
    <m/>
    <m/>
    <m/>
    <m/>
    <m/>
    <s v=" "/>
    <m/>
    <s v=" "/>
    <x v="1"/>
    <n v="0"/>
    <m/>
    <m/>
    <m/>
    <m/>
    <m/>
    <m/>
    <m/>
    <m/>
    <m/>
    <m/>
    <m/>
    <m/>
    <m/>
    <m/>
    <m/>
    <m/>
    <m/>
    <m/>
    <m/>
    <m/>
    <m/>
    <m/>
    <m/>
    <x v="2"/>
  </r>
  <r>
    <x v="3"/>
    <s v="Red Meat Market"/>
    <s v="IL"/>
    <n v="60657"/>
    <s v="East North Central"/>
    <x v="0"/>
    <s v="C Corp"/>
    <s v=" "/>
    <x v="0"/>
    <n v="2012"/>
    <n v="1"/>
    <x v="5"/>
    <s v="0 - 2 years"/>
    <x v="3"/>
    <n v="6000000"/>
    <m/>
    <n v="4000000"/>
    <n v="0.66666666666666663"/>
    <m/>
    <m/>
    <m/>
    <m/>
    <m/>
    <m/>
    <m/>
    <m/>
    <m/>
    <m/>
    <m/>
    <m/>
    <m/>
    <m/>
    <m/>
    <m/>
    <m/>
    <m/>
    <s v=" "/>
    <m/>
    <m/>
    <m/>
    <m/>
    <m/>
    <m/>
    <m/>
    <m/>
    <m/>
    <m/>
    <m/>
    <m/>
    <m/>
    <m/>
    <m/>
    <m/>
    <m/>
    <m/>
    <m/>
    <m/>
    <m/>
    <n v="0"/>
    <m/>
    <m/>
    <m/>
    <m/>
    <m/>
    <m/>
    <m/>
    <m/>
    <m/>
    <m/>
    <m/>
    <m/>
    <m/>
    <m/>
    <s v=" "/>
    <m/>
    <s v=" "/>
    <x v="1"/>
    <n v="0"/>
    <m/>
    <m/>
    <m/>
    <m/>
    <m/>
    <m/>
    <m/>
    <m/>
    <m/>
    <m/>
    <m/>
    <m/>
    <m/>
    <m/>
    <m/>
    <m/>
    <m/>
    <m/>
    <m/>
    <m/>
    <m/>
    <m/>
    <m/>
    <x v="1"/>
  </r>
  <r>
    <x v="3"/>
    <s v="Shagbark Seed &amp; Mill"/>
    <s v="OH"/>
    <n v="45701"/>
    <s v="East North Central"/>
    <x v="0"/>
    <s v="LLC"/>
    <s v=" "/>
    <x v="0"/>
    <n v="2010"/>
    <n v="3"/>
    <x v="1"/>
    <s v="3 - 5 years"/>
    <x v="3"/>
    <n v="270000"/>
    <m/>
    <m/>
    <m/>
    <m/>
    <m/>
    <m/>
    <m/>
    <m/>
    <m/>
    <m/>
    <m/>
    <m/>
    <m/>
    <m/>
    <m/>
    <m/>
    <m/>
    <m/>
    <m/>
    <m/>
    <m/>
    <s v=" "/>
    <m/>
    <m/>
    <m/>
    <m/>
    <m/>
    <m/>
    <m/>
    <m/>
    <m/>
    <m/>
    <m/>
    <m/>
    <m/>
    <m/>
    <m/>
    <m/>
    <m/>
    <m/>
    <m/>
    <m/>
    <m/>
    <n v="0"/>
    <m/>
    <m/>
    <m/>
    <m/>
    <m/>
    <m/>
    <m/>
    <m/>
    <m/>
    <m/>
    <m/>
    <m/>
    <m/>
    <m/>
    <s v=" "/>
    <m/>
    <s v=" "/>
    <x v="1"/>
    <n v="0"/>
    <m/>
    <m/>
    <m/>
    <m/>
    <m/>
    <m/>
    <m/>
    <m/>
    <m/>
    <m/>
    <m/>
    <m/>
    <m/>
    <m/>
    <m/>
    <m/>
    <m/>
    <m/>
    <m/>
    <m/>
    <m/>
    <m/>
    <m/>
    <x v="1"/>
  </r>
  <r>
    <x v="3"/>
    <s v="Door to Door Organics"/>
    <s v="MI"/>
    <n v="48150"/>
    <s v="East North Central"/>
    <x v="0"/>
    <s v="S Corp"/>
    <s v=" "/>
    <x v="0"/>
    <n v="2007"/>
    <n v="6"/>
    <x v="2"/>
    <s v="6 - 10 years"/>
    <x v="3"/>
    <n v="4000000"/>
    <m/>
    <m/>
    <m/>
    <m/>
    <m/>
    <m/>
    <m/>
    <m/>
    <m/>
    <m/>
    <m/>
    <m/>
    <m/>
    <m/>
    <m/>
    <m/>
    <m/>
    <m/>
    <m/>
    <m/>
    <m/>
    <s v=" "/>
    <m/>
    <m/>
    <m/>
    <m/>
    <m/>
    <m/>
    <m/>
    <m/>
    <m/>
    <m/>
    <m/>
    <m/>
    <m/>
    <m/>
    <m/>
    <m/>
    <m/>
    <m/>
    <m/>
    <m/>
    <m/>
    <n v="0"/>
    <m/>
    <m/>
    <m/>
    <m/>
    <m/>
    <m/>
    <m/>
    <m/>
    <m/>
    <m/>
    <m/>
    <m/>
    <m/>
    <m/>
    <s v=" "/>
    <m/>
    <s v=" "/>
    <x v="1"/>
    <n v="0"/>
    <m/>
    <m/>
    <m/>
    <m/>
    <m/>
    <m/>
    <m/>
    <m/>
    <m/>
    <m/>
    <m/>
    <m/>
    <m/>
    <m/>
    <m/>
    <m/>
    <m/>
    <m/>
    <m/>
    <m/>
    <m/>
    <m/>
    <m/>
    <x v="1"/>
  </r>
  <r>
    <x v="3"/>
    <s v="West Michigan Cooperative"/>
    <s v="MI"/>
    <n v="49503"/>
    <s v="East North Central"/>
    <x v="0"/>
    <s v="Nonprofit"/>
    <s v=" "/>
    <x v="2"/>
    <n v="2006"/>
    <n v="7"/>
    <x v="2"/>
    <s v="6 - 10 years"/>
    <x v="3"/>
    <n v="300951"/>
    <m/>
    <m/>
    <m/>
    <m/>
    <m/>
    <m/>
    <m/>
    <m/>
    <m/>
    <m/>
    <m/>
    <m/>
    <m/>
    <m/>
    <m/>
    <m/>
    <m/>
    <m/>
    <m/>
    <m/>
    <m/>
    <s v=" "/>
    <m/>
    <m/>
    <m/>
    <m/>
    <m/>
    <m/>
    <m/>
    <m/>
    <m/>
    <m/>
    <m/>
    <m/>
    <m/>
    <m/>
    <m/>
    <m/>
    <m/>
    <m/>
    <m/>
    <m/>
    <m/>
    <n v="0"/>
    <m/>
    <m/>
    <m/>
    <m/>
    <m/>
    <m/>
    <m/>
    <m/>
    <m/>
    <m/>
    <m/>
    <m/>
    <m/>
    <m/>
    <s v=" "/>
    <m/>
    <s v=" "/>
    <x v="1"/>
    <n v="0"/>
    <m/>
    <m/>
    <m/>
    <m/>
    <m/>
    <m/>
    <m/>
    <m/>
    <m/>
    <m/>
    <m/>
    <m/>
    <m/>
    <m/>
    <m/>
    <m/>
    <m/>
    <m/>
    <m/>
    <m/>
    <m/>
    <m/>
    <m/>
    <x v="1"/>
  </r>
  <r>
    <x v="3"/>
    <s v="Greensgrow Farm"/>
    <s v="PA"/>
    <n v="19125"/>
    <s v="Middle Atlantic"/>
    <x v="3"/>
    <s v="Nonprofit"/>
    <s v=" "/>
    <x v="2"/>
    <n v="1997"/>
    <n v="16"/>
    <x v="3"/>
    <s v="11+ years"/>
    <x v="3"/>
    <n v="1200000"/>
    <n v="1200000"/>
    <m/>
    <m/>
    <m/>
    <m/>
    <m/>
    <m/>
    <m/>
    <m/>
    <m/>
    <m/>
    <m/>
    <m/>
    <m/>
    <m/>
    <m/>
    <m/>
    <m/>
    <m/>
    <m/>
    <m/>
    <s v=" "/>
    <m/>
    <m/>
    <m/>
    <m/>
    <m/>
    <m/>
    <m/>
    <m/>
    <m/>
    <m/>
    <m/>
    <m/>
    <m/>
    <m/>
    <m/>
    <m/>
    <m/>
    <m/>
    <m/>
    <m/>
    <m/>
    <n v="0"/>
    <m/>
    <m/>
    <m/>
    <m/>
    <m/>
    <m/>
    <m/>
    <m/>
    <m/>
    <m/>
    <m/>
    <m/>
    <m/>
    <m/>
    <s v=" "/>
    <m/>
    <s v=" "/>
    <x v="1"/>
    <n v="0"/>
    <m/>
    <m/>
    <m/>
    <m/>
    <m/>
    <m/>
    <m/>
    <m/>
    <m/>
    <m/>
    <m/>
    <m/>
    <m/>
    <m/>
    <m/>
    <m/>
    <m/>
    <m/>
    <m/>
    <m/>
    <m/>
    <m/>
    <m/>
    <x v="3"/>
  </r>
  <r>
    <x v="3"/>
    <s v="Foodlink Food Hub (working name; may change)"/>
    <s v="NY"/>
    <n v="14615"/>
    <s v="Middle Atlantic"/>
    <x v="3"/>
    <s v="Nonprofit"/>
    <s v=" "/>
    <x v="2"/>
    <n v="2007"/>
    <n v="6"/>
    <x v="2"/>
    <s v="6 - 10 years"/>
    <x v="3"/>
    <n v="323500"/>
    <m/>
    <m/>
    <m/>
    <m/>
    <m/>
    <m/>
    <m/>
    <m/>
    <m/>
    <m/>
    <m/>
    <m/>
    <m/>
    <m/>
    <m/>
    <m/>
    <m/>
    <m/>
    <m/>
    <m/>
    <m/>
    <s v=" "/>
    <m/>
    <m/>
    <m/>
    <m/>
    <m/>
    <m/>
    <m/>
    <m/>
    <m/>
    <m/>
    <m/>
    <m/>
    <m/>
    <m/>
    <m/>
    <m/>
    <m/>
    <m/>
    <m/>
    <m/>
    <m/>
    <n v="0"/>
    <m/>
    <m/>
    <m/>
    <m/>
    <m/>
    <m/>
    <m/>
    <m/>
    <m/>
    <m/>
    <m/>
    <m/>
    <m/>
    <m/>
    <s v=" "/>
    <m/>
    <s v=" "/>
    <x v="1"/>
    <n v="0"/>
    <m/>
    <m/>
    <m/>
    <m/>
    <m/>
    <m/>
    <m/>
    <m/>
    <m/>
    <m/>
    <m/>
    <m/>
    <m/>
    <m/>
    <m/>
    <m/>
    <m/>
    <m/>
    <m/>
    <m/>
    <m/>
    <m/>
    <m/>
    <x v="2"/>
  </r>
  <r>
    <x v="3"/>
    <s v="Hudson Valley Hub"/>
    <s v="NY"/>
    <n v="12561"/>
    <s v="Middle Atlantic"/>
    <x v="3"/>
    <s v="No formal legal structure"/>
    <s v=" "/>
    <x v="3"/>
    <n v="2010"/>
    <n v="3"/>
    <x v="1"/>
    <s v="3 - 5 years"/>
    <x v="3"/>
    <n v="2200000"/>
    <m/>
    <m/>
    <m/>
    <m/>
    <m/>
    <m/>
    <m/>
    <m/>
    <m/>
    <m/>
    <m/>
    <m/>
    <m/>
    <m/>
    <m/>
    <m/>
    <m/>
    <m/>
    <m/>
    <m/>
    <m/>
    <s v=" "/>
    <m/>
    <m/>
    <m/>
    <m/>
    <m/>
    <m/>
    <m/>
    <m/>
    <m/>
    <m/>
    <m/>
    <m/>
    <m/>
    <m/>
    <m/>
    <m/>
    <m/>
    <m/>
    <m/>
    <m/>
    <m/>
    <n v="0"/>
    <m/>
    <m/>
    <m/>
    <m/>
    <m/>
    <m/>
    <m/>
    <m/>
    <m/>
    <m/>
    <m/>
    <m/>
    <m/>
    <m/>
    <s v=" "/>
    <m/>
    <s v=" "/>
    <x v="1"/>
    <n v="0"/>
    <m/>
    <m/>
    <m/>
    <m/>
    <m/>
    <m/>
    <m/>
    <m/>
    <m/>
    <m/>
    <m/>
    <m/>
    <m/>
    <m/>
    <m/>
    <m/>
    <m/>
    <m/>
    <m/>
    <m/>
    <m/>
    <m/>
    <s v=" "/>
    <x v="1"/>
  </r>
  <r>
    <x v="3"/>
    <s v="Rochester Public Market"/>
    <s v="NY"/>
    <n v="14605"/>
    <s v="Middle Atlantic"/>
    <x v="3"/>
    <s v="Publicly-owned"/>
    <s v=" "/>
    <x v="1"/>
    <n v="1905"/>
    <n v="108"/>
    <x v="4"/>
    <s v="11+ years"/>
    <x v="3"/>
    <n v="700000"/>
    <m/>
    <m/>
    <m/>
    <m/>
    <m/>
    <m/>
    <m/>
    <m/>
    <m/>
    <m/>
    <m/>
    <m/>
    <m/>
    <m/>
    <m/>
    <m/>
    <m/>
    <m/>
    <m/>
    <m/>
    <m/>
    <s v=" "/>
    <m/>
    <m/>
    <m/>
    <m/>
    <m/>
    <m/>
    <m/>
    <m/>
    <m/>
    <m/>
    <m/>
    <m/>
    <m/>
    <m/>
    <m/>
    <m/>
    <m/>
    <m/>
    <m/>
    <m/>
    <m/>
    <n v="0"/>
    <m/>
    <m/>
    <m/>
    <m/>
    <m/>
    <m/>
    <m/>
    <m/>
    <m/>
    <m/>
    <m/>
    <m/>
    <m/>
    <m/>
    <s v=" "/>
    <m/>
    <s v=" "/>
    <x v="1"/>
    <n v="0"/>
    <m/>
    <m/>
    <m/>
    <m/>
    <m/>
    <m/>
    <m/>
    <m/>
    <m/>
    <m/>
    <m/>
    <m/>
    <m/>
    <m/>
    <m/>
    <m/>
    <m/>
    <m/>
    <m/>
    <m/>
    <m/>
    <m/>
    <m/>
    <x v="1"/>
  </r>
  <r>
    <x v="3"/>
    <s v="High Plains Food Coop"/>
    <s v="CO"/>
    <n v="80200"/>
    <s v="Mountain"/>
    <x v="1"/>
    <s v="C Corp"/>
    <s v=" "/>
    <x v="0"/>
    <n v="2008"/>
    <n v="5"/>
    <x v="1"/>
    <s v="3 - 5 years"/>
    <x v="3"/>
    <n v="87000"/>
    <m/>
    <n v="81850"/>
    <n v="0.94080459770114944"/>
    <m/>
    <m/>
    <m/>
    <m/>
    <m/>
    <m/>
    <m/>
    <m/>
    <m/>
    <m/>
    <m/>
    <m/>
    <m/>
    <m/>
    <m/>
    <m/>
    <m/>
    <m/>
    <s v=" "/>
    <m/>
    <m/>
    <m/>
    <m/>
    <m/>
    <m/>
    <m/>
    <m/>
    <m/>
    <m/>
    <m/>
    <m/>
    <m/>
    <m/>
    <m/>
    <m/>
    <m/>
    <m/>
    <m/>
    <m/>
    <m/>
    <n v="0"/>
    <m/>
    <m/>
    <m/>
    <m/>
    <m/>
    <m/>
    <m/>
    <m/>
    <m/>
    <m/>
    <m/>
    <m/>
    <m/>
    <m/>
    <s v=" "/>
    <m/>
    <s v=" "/>
    <x v="1"/>
    <n v="0"/>
    <m/>
    <m/>
    <m/>
    <m/>
    <m/>
    <m/>
    <m/>
    <m/>
    <m/>
    <m/>
    <m/>
    <m/>
    <m/>
    <m/>
    <m/>
    <m/>
    <m/>
    <m/>
    <m/>
    <m/>
    <m/>
    <m/>
    <m/>
    <x v="1"/>
  </r>
  <r>
    <x v="3"/>
    <s v="LoCo Food Distribution"/>
    <s v="CO"/>
    <n v="80524"/>
    <s v="Mountain"/>
    <x v="1"/>
    <s v="LLC"/>
    <s v=" "/>
    <x v="0"/>
    <n v="2011"/>
    <n v="2"/>
    <x v="5"/>
    <s v="0 - 2 years"/>
    <x v="3"/>
    <n v="450000"/>
    <m/>
    <m/>
    <m/>
    <m/>
    <m/>
    <m/>
    <m/>
    <m/>
    <m/>
    <m/>
    <m/>
    <m/>
    <m/>
    <m/>
    <m/>
    <m/>
    <m/>
    <m/>
    <m/>
    <m/>
    <m/>
    <s v=" "/>
    <m/>
    <m/>
    <m/>
    <m/>
    <m/>
    <m/>
    <m/>
    <m/>
    <m/>
    <m/>
    <m/>
    <m/>
    <m/>
    <m/>
    <m/>
    <m/>
    <m/>
    <m/>
    <m/>
    <m/>
    <m/>
    <n v="0"/>
    <m/>
    <m/>
    <m/>
    <m/>
    <m/>
    <m/>
    <m/>
    <m/>
    <m/>
    <m/>
    <m/>
    <m/>
    <m/>
    <m/>
    <s v=" "/>
    <m/>
    <s v=" "/>
    <x v="1"/>
    <n v="0"/>
    <m/>
    <m/>
    <m/>
    <m/>
    <m/>
    <m/>
    <m/>
    <m/>
    <m/>
    <m/>
    <m/>
    <m/>
    <m/>
    <m/>
    <m/>
    <m/>
    <m/>
    <m/>
    <m/>
    <m/>
    <m/>
    <m/>
    <m/>
    <x v="1"/>
  </r>
  <r>
    <x v="3"/>
    <s v="LoCo Food Distribution"/>
    <s v="CO"/>
    <n v="80524"/>
    <s v="Mountain"/>
    <x v="1"/>
    <s v="LLC"/>
    <s v=" "/>
    <x v="0"/>
    <n v="2011"/>
    <n v="2"/>
    <x v="5"/>
    <s v="0 - 2 years"/>
    <x v="3"/>
    <n v="450000"/>
    <m/>
    <m/>
    <m/>
    <m/>
    <m/>
    <m/>
    <m/>
    <m/>
    <m/>
    <m/>
    <m/>
    <m/>
    <m/>
    <m/>
    <m/>
    <m/>
    <m/>
    <m/>
    <m/>
    <m/>
    <m/>
    <s v=" "/>
    <m/>
    <m/>
    <m/>
    <m/>
    <m/>
    <m/>
    <m/>
    <m/>
    <m/>
    <m/>
    <m/>
    <m/>
    <m/>
    <m/>
    <m/>
    <m/>
    <m/>
    <m/>
    <m/>
    <m/>
    <m/>
    <n v="0"/>
    <m/>
    <m/>
    <m/>
    <m/>
    <m/>
    <m/>
    <m/>
    <m/>
    <m/>
    <m/>
    <m/>
    <m/>
    <m/>
    <m/>
    <s v=" "/>
    <m/>
    <s v=" "/>
    <x v="1"/>
    <n v="0"/>
    <m/>
    <m/>
    <m/>
    <m/>
    <m/>
    <m/>
    <m/>
    <m/>
    <m/>
    <m/>
    <m/>
    <m/>
    <m/>
    <m/>
    <m/>
    <m/>
    <m/>
    <m/>
    <m/>
    <m/>
    <m/>
    <m/>
    <m/>
    <x v="1"/>
  </r>
  <r>
    <x v="3"/>
    <s v="Santa Fe Farmers' Market Institute"/>
    <s v="NM"/>
    <n v="87501"/>
    <s v="Mountain"/>
    <x v="1"/>
    <s v="Nonprofit"/>
    <s v="Institute is nonprofit, fnded 2002, the Santa Fe Farmers' Mkt is not, founded 1970.  2 separate orgs."/>
    <x v="2"/>
    <n v="1970"/>
    <n v="43"/>
    <x v="4"/>
    <s v="11+ years"/>
    <x v="3"/>
    <n v="3700000"/>
    <m/>
    <n v="311208.43"/>
    <n v="8.4110386486486485E-2"/>
    <m/>
    <m/>
    <m/>
    <m/>
    <m/>
    <m/>
    <m/>
    <m/>
    <m/>
    <m/>
    <m/>
    <m/>
    <m/>
    <m/>
    <m/>
    <m/>
    <m/>
    <m/>
    <s v=" "/>
    <m/>
    <m/>
    <m/>
    <m/>
    <m/>
    <m/>
    <m/>
    <m/>
    <m/>
    <m/>
    <m/>
    <m/>
    <m/>
    <m/>
    <m/>
    <m/>
    <m/>
    <m/>
    <m/>
    <m/>
    <m/>
    <n v="0"/>
    <m/>
    <m/>
    <m/>
    <m/>
    <m/>
    <m/>
    <m/>
    <m/>
    <m/>
    <m/>
    <m/>
    <m/>
    <m/>
    <m/>
    <s v=" "/>
    <m/>
    <s v=" "/>
    <x v="1"/>
    <n v="0"/>
    <m/>
    <m/>
    <m/>
    <m/>
    <m/>
    <m/>
    <m/>
    <m/>
    <m/>
    <m/>
    <m/>
    <m/>
    <m/>
    <m/>
    <m/>
    <m/>
    <m/>
    <m/>
    <m/>
    <m/>
    <m/>
    <m/>
    <m/>
    <x v="1"/>
  </r>
  <r>
    <x v="3"/>
    <s v="CT Farm Fresh Express LLC"/>
    <s v="CT"/>
    <n v="6423"/>
    <s v="New England"/>
    <x v="3"/>
    <s v="LLC"/>
    <s v=" "/>
    <x v="0"/>
    <n v="2008"/>
    <n v="5"/>
    <x v="1"/>
    <s v="3 - 5 years"/>
    <x v="3"/>
    <n v="225000"/>
    <m/>
    <m/>
    <m/>
    <m/>
    <m/>
    <m/>
    <m/>
    <m/>
    <m/>
    <m/>
    <m/>
    <m/>
    <m/>
    <m/>
    <m/>
    <m/>
    <m/>
    <m/>
    <m/>
    <m/>
    <m/>
    <s v=" "/>
    <m/>
    <m/>
    <m/>
    <m/>
    <m/>
    <m/>
    <m/>
    <m/>
    <m/>
    <m/>
    <m/>
    <m/>
    <m/>
    <m/>
    <m/>
    <m/>
    <m/>
    <m/>
    <m/>
    <m/>
    <m/>
    <n v="0"/>
    <m/>
    <m/>
    <m/>
    <m/>
    <m/>
    <m/>
    <m/>
    <m/>
    <m/>
    <m/>
    <m/>
    <m/>
    <m/>
    <m/>
    <s v=" "/>
    <m/>
    <s v=" "/>
    <x v="1"/>
    <n v="0"/>
    <m/>
    <m/>
    <m/>
    <m/>
    <m/>
    <m/>
    <m/>
    <m/>
    <m/>
    <m/>
    <m/>
    <m/>
    <m/>
    <m/>
    <m/>
    <m/>
    <m/>
    <m/>
    <m/>
    <m/>
    <m/>
    <m/>
    <m/>
    <x v="1"/>
  </r>
  <r>
    <x v="3"/>
    <s v="Local Food Hub"/>
    <s v="VA"/>
    <n v="22902"/>
    <s v="South Atlantic"/>
    <x v="2"/>
    <s v="Nonprofit"/>
    <s v=" "/>
    <x v="2"/>
    <n v="2009"/>
    <n v="4"/>
    <x v="1"/>
    <s v="3 - 5 years"/>
    <x v="3"/>
    <n v="1311290"/>
    <n v="731548"/>
    <n v="1145184"/>
    <n v="0.8733262665009266"/>
    <n v="731548"/>
    <n v="576355"/>
    <n v="645"/>
    <n v="49745"/>
    <n v="0"/>
    <n v="0"/>
    <n v="37932"/>
    <n v="196"/>
    <n v="0"/>
    <n v="0"/>
    <n v="66675"/>
    <n v="0"/>
    <n v="0"/>
    <n v="0"/>
    <s v=" "/>
    <n v="0"/>
    <s v=" "/>
    <n v="0"/>
    <s v=" "/>
    <n v="100"/>
    <n v="78.785670933417904"/>
    <n v="8.8169197373241401E-2"/>
    <n v="6.79996391214247"/>
    <n v="0"/>
    <n v="0"/>
    <n v="5.1851689841268103"/>
    <n v="2.6792500287062503E-2"/>
    <n v="0"/>
    <n v="0"/>
    <n v="9.1142344726525124"/>
    <n v="0"/>
    <n v="0"/>
    <n v="0"/>
    <m/>
    <n v="0"/>
    <m/>
    <n v="0"/>
    <m/>
    <n v="6.79996391214247"/>
    <n v="9.1410269729395743"/>
    <n v="0"/>
    <m/>
    <m/>
    <m/>
    <m/>
    <m/>
    <m/>
    <m/>
    <m/>
    <m/>
    <m/>
    <m/>
    <m/>
    <m/>
    <m/>
    <s v=" "/>
    <m/>
    <s v=" "/>
    <x v="1"/>
    <n v="0"/>
    <m/>
    <m/>
    <m/>
    <m/>
    <m/>
    <m/>
    <m/>
    <m/>
    <m/>
    <m/>
    <m/>
    <m/>
    <m/>
    <m/>
    <m/>
    <m/>
    <m/>
    <m/>
    <m/>
    <m/>
    <m/>
    <m/>
    <m/>
    <x v="0"/>
  </r>
  <r>
    <x v="3"/>
    <s v="Fall Line Farms"/>
    <s v="VA"/>
    <n v="23238"/>
    <s v="South Atlantic"/>
    <x v="2"/>
    <s v="LLC"/>
    <s v=" "/>
    <x v="0"/>
    <n v="2007"/>
    <n v="6"/>
    <x v="2"/>
    <s v="6 - 10 years"/>
    <x v="3"/>
    <n v="382537"/>
    <m/>
    <n v="100"/>
    <m/>
    <m/>
    <m/>
    <m/>
    <m/>
    <m/>
    <m/>
    <m/>
    <m/>
    <m/>
    <m/>
    <m/>
    <m/>
    <m/>
    <m/>
    <m/>
    <m/>
    <m/>
    <m/>
    <s v=" "/>
    <m/>
    <m/>
    <m/>
    <m/>
    <m/>
    <m/>
    <m/>
    <m/>
    <m/>
    <m/>
    <m/>
    <m/>
    <m/>
    <m/>
    <m/>
    <m/>
    <m/>
    <m/>
    <m/>
    <m/>
    <m/>
    <n v="0"/>
    <m/>
    <m/>
    <m/>
    <m/>
    <m/>
    <m/>
    <m/>
    <m/>
    <m/>
    <m/>
    <m/>
    <m/>
    <m/>
    <m/>
    <s v=" "/>
    <m/>
    <s v=" "/>
    <x v="1"/>
    <n v="0"/>
    <m/>
    <m/>
    <m/>
    <m/>
    <m/>
    <m/>
    <m/>
    <m/>
    <m/>
    <m/>
    <m/>
    <m/>
    <m/>
    <m/>
    <m/>
    <m/>
    <m/>
    <m/>
    <m/>
    <m/>
    <m/>
    <m/>
    <m/>
    <x v="1"/>
  </r>
  <r>
    <x v="3"/>
    <s v="Rowland Family Farms, LLC - www.golocalncfarms.com"/>
    <s v="NC"/>
    <n v="28025"/>
    <s v="South Atlantic"/>
    <x v="2"/>
    <s v="LLC"/>
    <s v=" "/>
    <x v="0"/>
    <n v="2010"/>
    <n v="3"/>
    <x v="1"/>
    <s v="3 - 5 years"/>
    <x v="3"/>
    <n v="150000"/>
    <m/>
    <m/>
    <m/>
    <m/>
    <m/>
    <m/>
    <m/>
    <m/>
    <m/>
    <m/>
    <m/>
    <m/>
    <m/>
    <m/>
    <m/>
    <m/>
    <m/>
    <m/>
    <m/>
    <m/>
    <m/>
    <s v=" "/>
    <m/>
    <m/>
    <m/>
    <m/>
    <m/>
    <m/>
    <m/>
    <m/>
    <m/>
    <m/>
    <m/>
    <m/>
    <m/>
    <m/>
    <m/>
    <m/>
    <m/>
    <m/>
    <m/>
    <m/>
    <m/>
    <n v="0"/>
    <m/>
    <m/>
    <m/>
    <m/>
    <m/>
    <m/>
    <m/>
    <m/>
    <m/>
    <m/>
    <m/>
    <m/>
    <m/>
    <m/>
    <s v=" "/>
    <m/>
    <s v=" "/>
    <x v="1"/>
    <n v="0"/>
    <m/>
    <m/>
    <m/>
    <m/>
    <m/>
    <m/>
    <m/>
    <m/>
    <m/>
    <m/>
    <m/>
    <m/>
    <m/>
    <m/>
    <m/>
    <m/>
    <m/>
    <m/>
    <m/>
    <m/>
    <m/>
    <m/>
    <m/>
    <x v="1"/>
  </r>
  <r>
    <x v="3"/>
    <s v="The Turnip Truck, LLC"/>
    <s v="GA"/>
    <n v="30307"/>
    <s v="South Atlantic"/>
    <x v="2"/>
    <s v="LLC"/>
    <s v=" "/>
    <x v="0"/>
    <n v="1998"/>
    <n v="15"/>
    <x v="0"/>
    <s v="11+ years"/>
    <x v="3"/>
    <n v="2500000"/>
    <m/>
    <m/>
    <m/>
    <m/>
    <m/>
    <m/>
    <m/>
    <m/>
    <m/>
    <m/>
    <m/>
    <m/>
    <m/>
    <m/>
    <m/>
    <m/>
    <m/>
    <m/>
    <m/>
    <m/>
    <m/>
    <s v=" "/>
    <m/>
    <m/>
    <m/>
    <m/>
    <m/>
    <m/>
    <m/>
    <m/>
    <m/>
    <m/>
    <m/>
    <m/>
    <m/>
    <m/>
    <m/>
    <m/>
    <m/>
    <m/>
    <m/>
    <m/>
    <m/>
    <n v="0"/>
    <m/>
    <m/>
    <m/>
    <m/>
    <m/>
    <m/>
    <m/>
    <m/>
    <m/>
    <m/>
    <m/>
    <m/>
    <m/>
    <m/>
    <s v=" "/>
    <m/>
    <s v=" "/>
    <x v="1"/>
    <n v="0"/>
    <m/>
    <m/>
    <m/>
    <m/>
    <m/>
    <m/>
    <m/>
    <m/>
    <m/>
    <m/>
    <m/>
    <m/>
    <m/>
    <m/>
    <m/>
    <m/>
    <m/>
    <m/>
    <m/>
    <m/>
    <m/>
    <m/>
    <m/>
    <x v="1"/>
  </r>
  <r>
    <x v="3"/>
    <s v="Eastern Carolina Organics"/>
    <s v="NC"/>
    <n v="27703"/>
    <s v="South Atlantic"/>
    <x v="2"/>
    <s v="LLC"/>
    <s v=" "/>
    <x v="0"/>
    <n v="2004"/>
    <n v="9"/>
    <x v="2"/>
    <s v="6 - 10 years"/>
    <x v="3"/>
    <n v="3000000"/>
    <m/>
    <m/>
    <m/>
    <m/>
    <m/>
    <m/>
    <m/>
    <m/>
    <m/>
    <m/>
    <m/>
    <m/>
    <m/>
    <m/>
    <m/>
    <m/>
    <m/>
    <m/>
    <m/>
    <m/>
    <m/>
    <s v=" "/>
    <m/>
    <m/>
    <m/>
    <m/>
    <m/>
    <m/>
    <m/>
    <m/>
    <m/>
    <m/>
    <m/>
    <m/>
    <m/>
    <m/>
    <m/>
    <m/>
    <m/>
    <m/>
    <m/>
    <m/>
    <m/>
    <n v="0"/>
    <m/>
    <m/>
    <m/>
    <m/>
    <m/>
    <m/>
    <m/>
    <m/>
    <m/>
    <m/>
    <m/>
    <m/>
    <m/>
    <m/>
    <s v=" "/>
    <m/>
    <s v=" "/>
    <x v="1"/>
    <n v="0"/>
    <m/>
    <m/>
    <m/>
    <m/>
    <m/>
    <m/>
    <m/>
    <m/>
    <m/>
    <m/>
    <m/>
    <m/>
    <m/>
    <m/>
    <m/>
    <m/>
    <m/>
    <m/>
    <m/>
    <m/>
    <m/>
    <m/>
    <m/>
    <x v="1"/>
  </r>
  <r>
    <x v="3"/>
    <s v="Relay Foods"/>
    <s v="VA"/>
    <n v="22902"/>
    <s v="South Atlantic"/>
    <x v="2"/>
    <s v="B Corp"/>
    <s v=" "/>
    <x v="0"/>
    <n v="2009"/>
    <n v="4"/>
    <x v="1"/>
    <s v="3 - 5 years"/>
    <x v="3"/>
    <n v="3500000"/>
    <m/>
    <m/>
    <m/>
    <m/>
    <m/>
    <m/>
    <m/>
    <m/>
    <m/>
    <m/>
    <m/>
    <m/>
    <m/>
    <m/>
    <m/>
    <m/>
    <m/>
    <m/>
    <m/>
    <m/>
    <m/>
    <s v=" "/>
    <m/>
    <m/>
    <m/>
    <m/>
    <m/>
    <m/>
    <m/>
    <m/>
    <m/>
    <m/>
    <m/>
    <m/>
    <m/>
    <m/>
    <m/>
    <m/>
    <m/>
    <m/>
    <m/>
    <m/>
    <m/>
    <n v="0"/>
    <m/>
    <m/>
    <m/>
    <m/>
    <m/>
    <m/>
    <m/>
    <m/>
    <m/>
    <m/>
    <m/>
    <m/>
    <m/>
    <m/>
    <s v=" "/>
    <m/>
    <s v=" "/>
    <x v="1"/>
    <n v="0"/>
    <m/>
    <m/>
    <m/>
    <m/>
    <m/>
    <m/>
    <m/>
    <m/>
    <m/>
    <m/>
    <m/>
    <m/>
    <m/>
    <m/>
    <m/>
    <m/>
    <m/>
    <m/>
    <m/>
    <m/>
    <m/>
    <m/>
    <m/>
    <x v="1"/>
  </r>
  <r>
    <x v="3"/>
    <s v="Red Hills Online Market"/>
    <s v="FL"/>
    <n v="32310"/>
    <s v="South Atlantic"/>
    <x v="2"/>
    <s v="Nonprofit"/>
    <s v="in the process of 501c3 status (just applied)"/>
    <x v="2"/>
    <n v="2010"/>
    <n v="3"/>
    <x v="1"/>
    <s v="3 - 5 years"/>
    <x v="3"/>
    <n v="51465"/>
    <m/>
    <m/>
    <m/>
    <m/>
    <m/>
    <m/>
    <m/>
    <m/>
    <m/>
    <m/>
    <m/>
    <m/>
    <m/>
    <m/>
    <m/>
    <m/>
    <m/>
    <m/>
    <m/>
    <m/>
    <m/>
    <s v=" "/>
    <m/>
    <m/>
    <m/>
    <m/>
    <m/>
    <m/>
    <m/>
    <m/>
    <m/>
    <m/>
    <m/>
    <m/>
    <m/>
    <m/>
    <m/>
    <m/>
    <m/>
    <m/>
    <m/>
    <m/>
    <m/>
    <n v="0"/>
    <m/>
    <m/>
    <m/>
    <m/>
    <m/>
    <m/>
    <m/>
    <m/>
    <m/>
    <m/>
    <m/>
    <m/>
    <m/>
    <m/>
    <s v=" "/>
    <m/>
    <s v=" "/>
    <x v="1"/>
    <n v="0"/>
    <m/>
    <m/>
    <m/>
    <m/>
    <m/>
    <m/>
    <m/>
    <m/>
    <m/>
    <m/>
    <m/>
    <m/>
    <m/>
    <m/>
    <m/>
    <m/>
    <m/>
    <m/>
    <m/>
    <m/>
    <m/>
    <m/>
    <m/>
    <x v="1"/>
  </r>
  <r>
    <x v="3"/>
    <s v="Heart of America Food Hub"/>
    <s v="MO"/>
    <n v="64012"/>
    <s v="West North Central"/>
    <x v="0"/>
    <s v="LLC"/>
    <s v=" "/>
    <x v="0"/>
    <n v="2008"/>
    <n v="5"/>
    <x v="1"/>
    <s v="3 - 5 years"/>
    <x v="3"/>
    <m/>
    <m/>
    <n v="160700"/>
    <m/>
    <m/>
    <m/>
    <m/>
    <m/>
    <m/>
    <m/>
    <m/>
    <m/>
    <m/>
    <m/>
    <m/>
    <m/>
    <m/>
    <m/>
    <m/>
    <m/>
    <m/>
    <m/>
    <s v=" "/>
    <m/>
    <m/>
    <m/>
    <m/>
    <m/>
    <m/>
    <m/>
    <m/>
    <m/>
    <m/>
    <m/>
    <m/>
    <m/>
    <m/>
    <m/>
    <m/>
    <m/>
    <m/>
    <m/>
    <m/>
    <m/>
    <n v="0"/>
    <m/>
    <m/>
    <m/>
    <m/>
    <m/>
    <m/>
    <m/>
    <m/>
    <m/>
    <m/>
    <m/>
    <m/>
    <m/>
    <m/>
    <s v=" "/>
    <m/>
    <s v=" "/>
    <x v="1"/>
    <n v="0"/>
    <m/>
    <m/>
    <m/>
    <m/>
    <m/>
    <m/>
    <m/>
    <m/>
    <m/>
    <m/>
    <m/>
    <m/>
    <m/>
    <m/>
    <m/>
    <m/>
    <m/>
    <m/>
    <m/>
    <m/>
    <m/>
    <m/>
    <m/>
    <x v="1"/>
  </r>
  <r>
    <x v="3"/>
    <s v="Oklahoma Food Cooperative"/>
    <s v="OK"/>
    <n v="73108"/>
    <s v="West South Central"/>
    <x v="2"/>
    <s v="Producer-Consumer Cooperative"/>
    <s v=" "/>
    <x v="1"/>
    <n v="2006"/>
    <n v="7"/>
    <x v="2"/>
    <s v="6 - 10 years"/>
    <x v="3"/>
    <n v="839741"/>
    <m/>
    <n v="245296.43"/>
    <n v="0.29210962665869594"/>
    <m/>
    <m/>
    <m/>
    <m/>
    <m/>
    <m/>
    <m/>
    <m/>
    <m/>
    <m/>
    <m/>
    <m/>
    <m/>
    <m/>
    <m/>
    <m/>
    <m/>
    <m/>
    <s v=" "/>
    <m/>
    <m/>
    <m/>
    <m/>
    <m/>
    <m/>
    <m/>
    <m/>
    <m/>
    <m/>
    <m/>
    <m/>
    <m/>
    <m/>
    <m/>
    <m/>
    <m/>
    <m/>
    <m/>
    <m/>
    <m/>
    <n v="0"/>
    <m/>
    <m/>
    <m/>
    <m/>
    <m/>
    <m/>
    <m/>
    <m/>
    <m/>
    <m/>
    <m/>
    <m/>
    <m/>
    <m/>
    <s v=" "/>
    <m/>
    <s v=" "/>
    <x v="1"/>
    <n v="0"/>
    <m/>
    <m/>
    <m/>
    <m/>
    <m/>
    <m/>
    <m/>
    <m/>
    <m/>
    <m/>
    <m/>
    <m/>
    <m/>
    <m/>
    <m/>
    <m/>
    <m/>
    <m/>
    <m/>
    <m/>
    <m/>
    <m/>
    <m/>
    <x v="3"/>
  </r>
  <r>
    <x v="3"/>
    <s v="Little Rock Local Food Club"/>
    <s v="AR"/>
    <n v="72201"/>
    <s v="West South Central"/>
    <x v="2"/>
    <s v="Nonprofit"/>
    <s v=" "/>
    <x v="2"/>
    <n v="2008"/>
    <n v="5"/>
    <x v="1"/>
    <s v="3 - 5 years"/>
    <x v="3"/>
    <n v="137420"/>
    <n v="137420"/>
    <n v="150698"/>
    <n v="1.0966234900305631"/>
    <m/>
    <m/>
    <m/>
    <m/>
    <m/>
    <m/>
    <m/>
    <m/>
    <m/>
    <m/>
    <m/>
    <m/>
    <m/>
    <m/>
    <m/>
    <m/>
    <m/>
    <m/>
    <s v=" "/>
    <m/>
    <m/>
    <m/>
    <m/>
    <m/>
    <m/>
    <m/>
    <m/>
    <m/>
    <m/>
    <m/>
    <m/>
    <m/>
    <m/>
    <m/>
    <m/>
    <m/>
    <m/>
    <m/>
    <m/>
    <m/>
    <n v="0"/>
    <m/>
    <m/>
    <m/>
    <m/>
    <m/>
    <m/>
    <m/>
    <m/>
    <m/>
    <m/>
    <m/>
    <m/>
    <m/>
    <m/>
    <s v=" "/>
    <m/>
    <s v=" "/>
    <x v="1"/>
    <n v="0"/>
    <m/>
    <m/>
    <m/>
    <m/>
    <m/>
    <m/>
    <m/>
    <m/>
    <m/>
    <m/>
    <m/>
    <m/>
    <m/>
    <m/>
    <m/>
    <m/>
    <m/>
    <m/>
    <m/>
    <m/>
    <m/>
    <m/>
    <m/>
    <x v="3"/>
  </r>
  <r>
    <x v="3"/>
    <s v="Earth to Urban Local Food Hub"/>
    <s v="OK"/>
    <n v="73108"/>
    <s v="West South Central"/>
    <x v="2"/>
    <s v="LLC"/>
    <s v=" "/>
    <x v="0"/>
    <n v="2011"/>
    <n v="2"/>
    <x v="5"/>
    <s v="0 - 2 years"/>
    <x v="3"/>
    <n v="450000"/>
    <m/>
    <m/>
    <m/>
    <m/>
    <m/>
    <m/>
    <m/>
    <m/>
    <m/>
    <m/>
    <m/>
    <m/>
    <m/>
    <m/>
    <m/>
    <m/>
    <m/>
    <m/>
    <m/>
    <m/>
    <m/>
    <s v=" "/>
    <m/>
    <m/>
    <m/>
    <m/>
    <m/>
    <m/>
    <m/>
    <m/>
    <m/>
    <m/>
    <m/>
    <m/>
    <m/>
    <m/>
    <m/>
    <m/>
    <m/>
    <m/>
    <m/>
    <m/>
    <m/>
    <n v="0"/>
    <m/>
    <m/>
    <m/>
    <m/>
    <m/>
    <m/>
    <m/>
    <m/>
    <m/>
    <m/>
    <m/>
    <m/>
    <m/>
    <m/>
    <s v=" "/>
    <m/>
    <s v=" "/>
    <x v="1"/>
    <n v="0"/>
    <m/>
    <m/>
    <m/>
    <m/>
    <m/>
    <m/>
    <m/>
    <m/>
    <m/>
    <m/>
    <m/>
    <m/>
    <m/>
    <m/>
    <m/>
    <m/>
    <m/>
    <m/>
    <m/>
    <m/>
    <m/>
    <m/>
    <m/>
    <x v="1"/>
  </r>
  <r>
    <x v="4"/>
    <s v="R_9zaRwbcPt8yFJt3"/>
    <s v="MI"/>
    <n v="49855"/>
    <s v="East North Central"/>
    <x v="0"/>
    <s v="No formal legal structure"/>
    <m/>
    <x v="3"/>
    <n v="2012"/>
    <n v="3"/>
    <x v="1"/>
    <s v="3 - 5 years"/>
    <x v="1"/>
    <m/>
    <m/>
    <m/>
    <m/>
    <m/>
    <m/>
    <m/>
    <m/>
    <m/>
    <m/>
    <m/>
    <m/>
    <m/>
    <m/>
    <m/>
    <m/>
    <m/>
    <m/>
    <m/>
    <m/>
    <m/>
    <m/>
    <m/>
    <m/>
    <m/>
    <m/>
    <m/>
    <m/>
    <m/>
    <m/>
    <m/>
    <m/>
    <m/>
    <m/>
    <m/>
    <m/>
    <m/>
    <m/>
    <m/>
    <m/>
    <m/>
    <m/>
    <m/>
    <m/>
    <n v="0"/>
    <n v="0"/>
    <n v="0"/>
    <n v="0"/>
    <n v="0"/>
    <n v="0"/>
    <m/>
    <n v="0"/>
    <n v="0"/>
    <n v="0"/>
    <n v="0"/>
    <n v="0"/>
    <n v="0"/>
    <m/>
    <n v="0"/>
    <m/>
    <n v="0"/>
    <m/>
    <x v="1"/>
    <n v="0"/>
    <m/>
    <m/>
    <m/>
    <m/>
    <m/>
    <m/>
    <m/>
    <m/>
    <m/>
    <m/>
    <m/>
    <m/>
    <m/>
    <m/>
    <m/>
    <m/>
    <m/>
    <m/>
    <m/>
    <m/>
    <m/>
    <m/>
    <m/>
    <x v="3"/>
  </r>
  <r>
    <x v="4"/>
    <s v="R_3J1p5iQA3LqyNBH"/>
    <s v="MI"/>
    <n v="48103"/>
    <s v="East North Central"/>
    <x v="0"/>
    <s v="LLC"/>
    <m/>
    <x v="0"/>
    <n v="2011"/>
    <n v="4"/>
    <x v="1"/>
    <s v="3 - 5 years"/>
    <x v="1"/>
    <n v="200000"/>
    <m/>
    <n v="160300"/>
    <n v="0.88726050000000001"/>
    <m/>
    <m/>
    <m/>
    <m/>
    <m/>
    <m/>
    <m/>
    <m/>
    <m/>
    <m/>
    <m/>
    <m/>
    <m/>
    <m/>
    <m/>
    <m/>
    <m/>
    <m/>
    <m/>
    <m/>
    <m/>
    <m/>
    <m/>
    <m/>
    <m/>
    <m/>
    <m/>
    <m/>
    <m/>
    <m/>
    <m/>
    <m/>
    <m/>
    <m/>
    <m/>
    <m/>
    <m/>
    <m/>
    <m/>
    <m/>
    <n v="0"/>
    <n v="0"/>
    <n v="0"/>
    <n v="0"/>
    <n v="0"/>
    <n v="0"/>
    <m/>
    <n v="0"/>
    <n v="0"/>
    <n v="0"/>
    <n v="0"/>
    <n v="0"/>
    <n v="0"/>
    <m/>
    <n v="0"/>
    <m/>
    <n v="0"/>
    <m/>
    <x v="1"/>
    <n v="0"/>
    <m/>
    <m/>
    <m/>
    <m/>
    <m/>
    <m/>
    <m/>
    <m/>
    <m/>
    <m/>
    <m/>
    <m/>
    <m/>
    <m/>
    <m/>
    <m/>
    <m/>
    <m/>
    <m/>
    <m/>
    <m/>
    <m/>
    <m/>
    <x v="2"/>
  </r>
  <r>
    <x v="4"/>
    <s v="R_7WCnO7Fqq7IDwI5"/>
    <s v="OH"/>
    <n v="45701"/>
    <s v="East North Central"/>
    <x v="0"/>
    <s v="Nonprofit"/>
    <m/>
    <x v="2"/>
    <n v="1996"/>
    <n v="19"/>
    <x v="3"/>
    <s v="11+ years"/>
    <x v="1"/>
    <m/>
    <m/>
    <m/>
    <m/>
    <m/>
    <m/>
    <m/>
    <m/>
    <m/>
    <m/>
    <m/>
    <m/>
    <m/>
    <m/>
    <m/>
    <m/>
    <m/>
    <m/>
    <m/>
    <m/>
    <m/>
    <m/>
    <m/>
    <m/>
    <m/>
    <m/>
    <m/>
    <m/>
    <m/>
    <m/>
    <m/>
    <m/>
    <m/>
    <m/>
    <m/>
    <m/>
    <m/>
    <m/>
    <m/>
    <m/>
    <m/>
    <m/>
    <m/>
    <m/>
    <n v="0"/>
    <n v="0"/>
    <n v="0"/>
    <n v="0"/>
    <n v="0"/>
    <n v="0"/>
    <m/>
    <n v="0"/>
    <n v="0"/>
    <n v="0"/>
    <n v="0"/>
    <n v="0"/>
    <n v="0"/>
    <m/>
    <n v="0"/>
    <m/>
    <n v="0"/>
    <m/>
    <x v="1"/>
    <n v="0"/>
    <m/>
    <m/>
    <m/>
    <m/>
    <m/>
    <m/>
    <m/>
    <m/>
    <m/>
    <m/>
    <m/>
    <m/>
    <m/>
    <m/>
    <m/>
    <m/>
    <m/>
    <m/>
    <m/>
    <m/>
    <m/>
    <m/>
    <m/>
    <x v="2"/>
  </r>
  <r>
    <x v="4"/>
    <s v="R_eQkYIgpM2Mt5XpP"/>
    <s v="OH"/>
    <n v="45701"/>
    <s v="East North Central"/>
    <x v="0"/>
    <s v="LLC"/>
    <m/>
    <x v="0"/>
    <n v="2010"/>
    <n v="5"/>
    <x v="1"/>
    <s v="3 - 5 years"/>
    <x v="1"/>
    <n v="370000"/>
    <n v="370000"/>
    <m/>
    <m/>
    <n v="370000"/>
    <n v="0"/>
    <n v="0"/>
    <n v="0"/>
    <n v="0"/>
    <n v="0"/>
    <n v="0"/>
    <n v="140600"/>
    <n v="0"/>
    <n v="0"/>
    <n v="229400"/>
    <m/>
    <n v="0"/>
    <n v="0"/>
    <m/>
    <n v="0"/>
    <n v="0"/>
    <n v="0"/>
    <m/>
    <n v="100"/>
    <n v="0"/>
    <n v="0"/>
    <n v="0"/>
    <n v="0"/>
    <n v="0"/>
    <n v="0"/>
    <n v="38"/>
    <n v="0"/>
    <n v="0"/>
    <n v="62"/>
    <m/>
    <n v="0"/>
    <n v="0"/>
    <m/>
    <n v="0"/>
    <m/>
    <n v="0"/>
    <m/>
    <n v="0"/>
    <n v="100"/>
    <n v="0"/>
    <n v="0"/>
    <n v="0"/>
    <n v="0"/>
    <n v="0"/>
    <n v="0"/>
    <m/>
    <n v="0"/>
    <n v="0"/>
    <n v="0"/>
    <n v="0"/>
    <n v="0"/>
    <n v="0"/>
    <m/>
    <n v="0"/>
    <m/>
    <n v="0"/>
    <m/>
    <x v="1"/>
    <n v="0"/>
    <m/>
    <m/>
    <m/>
    <m/>
    <m/>
    <m/>
    <m/>
    <m/>
    <m/>
    <m/>
    <m/>
    <m/>
    <m/>
    <m/>
    <m/>
    <m/>
    <m/>
    <m/>
    <m/>
    <m/>
    <m/>
    <m/>
    <m/>
    <x v="1"/>
  </r>
  <r>
    <x v="4"/>
    <s v="R_aXFhe5akYlzmJMx"/>
    <s v="MI"/>
    <n v="49504"/>
    <s v="East North Central"/>
    <x v="0"/>
    <s v="B Corp"/>
    <m/>
    <x v="0"/>
    <n v="1997"/>
    <n v="18"/>
    <x v="3"/>
    <s v="11+ years"/>
    <x v="2"/>
    <m/>
    <m/>
    <m/>
    <m/>
    <m/>
    <m/>
    <m/>
    <m/>
    <m/>
    <m/>
    <m/>
    <m/>
    <m/>
    <m/>
    <m/>
    <m/>
    <m/>
    <m/>
    <m/>
    <m/>
    <m/>
    <m/>
    <m/>
    <m/>
    <m/>
    <m/>
    <m/>
    <m/>
    <m/>
    <m/>
    <m/>
    <m/>
    <m/>
    <m/>
    <m/>
    <m/>
    <m/>
    <m/>
    <m/>
    <m/>
    <m/>
    <m/>
    <m/>
    <m/>
    <n v="0"/>
    <n v="0"/>
    <n v="0"/>
    <n v="0"/>
    <n v="0"/>
    <n v="0"/>
    <m/>
    <n v="0"/>
    <n v="0"/>
    <n v="0"/>
    <n v="0"/>
    <n v="0"/>
    <n v="0"/>
    <m/>
    <n v="0"/>
    <m/>
    <n v="0"/>
    <m/>
    <x v="1"/>
    <n v="0"/>
    <m/>
    <m/>
    <m/>
    <m/>
    <m/>
    <m/>
    <m/>
    <m/>
    <m/>
    <m/>
    <m/>
    <m/>
    <m/>
    <m/>
    <m/>
    <m/>
    <m/>
    <m/>
    <m/>
    <m/>
    <m/>
    <m/>
    <m/>
    <x v="1"/>
  </r>
  <r>
    <x v="4"/>
    <s v="R_5yuXuAXtqArWqY5"/>
    <s v="IL"/>
    <n v="60607"/>
    <s v="East North Central"/>
    <x v="0"/>
    <s v="S Corp"/>
    <m/>
    <x v="0"/>
    <n v="2009"/>
    <n v="6"/>
    <x v="2"/>
    <s v="6 - 10 years"/>
    <x v="0"/>
    <m/>
    <m/>
    <m/>
    <m/>
    <m/>
    <m/>
    <m/>
    <m/>
    <m/>
    <m/>
    <m/>
    <m/>
    <m/>
    <m/>
    <m/>
    <m/>
    <m/>
    <m/>
    <m/>
    <m/>
    <m/>
    <m/>
    <m/>
    <m/>
    <m/>
    <m/>
    <m/>
    <m/>
    <m/>
    <m/>
    <m/>
    <m/>
    <m/>
    <m/>
    <m/>
    <m/>
    <m/>
    <m/>
    <m/>
    <m/>
    <m/>
    <m/>
    <m/>
    <m/>
    <n v="0"/>
    <n v="0"/>
    <n v="0"/>
    <n v="0"/>
    <n v="0"/>
    <n v="0"/>
    <m/>
    <n v="0"/>
    <n v="0"/>
    <n v="0"/>
    <n v="0"/>
    <n v="0"/>
    <n v="0"/>
    <m/>
    <n v="0"/>
    <m/>
    <n v="0"/>
    <m/>
    <x v="1"/>
    <n v="0"/>
    <m/>
    <m/>
    <m/>
    <m/>
    <m/>
    <m/>
    <m/>
    <m/>
    <m/>
    <m/>
    <m/>
    <m/>
    <m/>
    <m/>
    <m/>
    <m/>
    <m/>
    <m/>
    <m/>
    <m/>
    <m/>
    <m/>
    <m/>
    <x v="1"/>
  </r>
  <r>
    <x v="4"/>
    <s v="R_50fiWxnsw5mcye9"/>
    <s v="OH"/>
    <n v="44505"/>
    <s v="East North Central"/>
    <x v="0"/>
    <s v="Nonprofit"/>
    <m/>
    <x v="2"/>
    <n v="2011"/>
    <n v="4"/>
    <x v="1"/>
    <s v="3 - 5 years"/>
    <x v="1"/>
    <m/>
    <m/>
    <m/>
    <m/>
    <m/>
    <m/>
    <m/>
    <m/>
    <m/>
    <m/>
    <m/>
    <m/>
    <m/>
    <m/>
    <m/>
    <m/>
    <m/>
    <m/>
    <m/>
    <m/>
    <m/>
    <m/>
    <m/>
    <m/>
    <m/>
    <m/>
    <m/>
    <m/>
    <m/>
    <m/>
    <m/>
    <m/>
    <m/>
    <m/>
    <m/>
    <m/>
    <m/>
    <m/>
    <m/>
    <m/>
    <m/>
    <m/>
    <m/>
    <m/>
    <n v="0"/>
    <n v="0"/>
    <n v="0"/>
    <n v="0"/>
    <n v="0"/>
    <n v="0"/>
    <m/>
    <n v="0"/>
    <n v="0"/>
    <n v="0"/>
    <n v="0"/>
    <n v="0"/>
    <n v="0"/>
    <m/>
    <n v="0"/>
    <m/>
    <n v="0"/>
    <m/>
    <x v="1"/>
    <n v="0"/>
    <m/>
    <m/>
    <m/>
    <m/>
    <m/>
    <m/>
    <m/>
    <m/>
    <m/>
    <m/>
    <m/>
    <m/>
    <m/>
    <m/>
    <m/>
    <m/>
    <m/>
    <m/>
    <m/>
    <m/>
    <m/>
    <m/>
    <m/>
    <x v="1"/>
  </r>
  <r>
    <x v="4"/>
    <s v="R_1FSqJ8DMlKgfQPz"/>
    <s v="IL"/>
    <n v="62442"/>
    <s v="East North Central"/>
    <x v="0"/>
    <s v="Other"/>
    <s v="Sole Proprietorship"/>
    <x v="3"/>
    <n v="2012"/>
    <n v="3"/>
    <x v="1"/>
    <s v="3 - 5 years"/>
    <x v="1"/>
    <m/>
    <m/>
    <m/>
    <m/>
    <m/>
    <m/>
    <m/>
    <m/>
    <m/>
    <m/>
    <m/>
    <m/>
    <m/>
    <m/>
    <m/>
    <m/>
    <m/>
    <m/>
    <m/>
    <m/>
    <m/>
    <m/>
    <m/>
    <m/>
    <m/>
    <m/>
    <m/>
    <m/>
    <m/>
    <m/>
    <m/>
    <m/>
    <m/>
    <m/>
    <m/>
    <m/>
    <m/>
    <m/>
    <m/>
    <m/>
    <m/>
    <m/>
    <m/>
    <m/>
    <n v="0"/>
    <n v="0"/>
    <n v="0"/>
    <n v="0"/>
    <n v="0"/>
    <n v="0"/>
    <m/>
    <n v="0"/>
    <n v="0"/>
    <n v="0"/>
    <n v="0"/>
    <n v="0"/>
    <n v="0"/>
    <m/>
    <n v="0"/>
    <m/>
    <n v="0"/>
    <m/>
    <x v="1"/>
    <n v="0"/>
    <m/>
    <m/>
    <m/>
    <m/>
    <m/>
    <m/>
    <m/>
    <m/>
    <m/>
    <m/>
    <m/>
    <m/>
    <m/>
    <m/>
    <m/>
    <m/>
    <m/>
    <m/>
    <m/>
    <m/>
    <m/>
    <m/>
    <m/>
    <x v="1"/>
  </r>
  <r>
    <x v="4"/>
    <s v="R_d4n6GX7mHDncSDr"/>
    <s v="OH"/>
    <n v="45133"/>
    <s v="East North Central"/>
    <x v="0"/>
    <s v="No formal legal structure"/>
    <m/>
    <x v="3"/>
    <n v="2010"/>
    <n v="5"/>
    <x v="1"/>
    <s v="3 - 5 years"/>
    <x v="1"/>
    <m/>
    <m/>
    <m/>
    <m/>
    <m/>
    <m/>
    <m/>
    <m/>
    <m/>
    <m/>
    <m/>
    <m/>
    <m/>
    <m/>
    <m/>
    <m/>
    <m/>
    <m/>
    <m/>
    <m/>
    <m/>
    <m/>
    <m/>
    <m/>
    <m/>
    <m/>
    <m/>
    <m/>
    <m/>
    <m/>
    <m/>
    <m/>
    <m/>
    <m/>
    <m/>
    <m/>
    <m/>
    <m/>
    <m/>
    <m/>
    <m/>
    <m/>
    <m/>
    <m/>
    <n v="0"/>
    <n v="0"/>
    <n v="0"/>
    <n v="0"/>
    <n v="0"/>
    <n v="0"/>
    <m/>
    <n v="0"/>
    <n v="0"/>
    <n v="0"/>
    <n v="0"/>
    <n v="0"/>
    <n v="0"/>
    <m/>
    <n v="0"/>
    <m/>
    <n v="0"/>
    <m/>
    <x v="1"/>
    <n v="0"/>
    <m/>
    <m/>
    <m/>
    <m/>
    <m/>
    <m/>
    <m/>
    <m/>
    <m/>
    <m/>
    <m/>
    <m/>
    <m/>
    <m/>
    <m/>
    <m/>
    <m/>
    <m/>
    <m/>
    <m/>
    <m/>
    <m/>
    <m/>
    <x v="1"/>
  </r>
  <r>
    <x v="4"/>
    <s v="R_cBcEBMsPMlcbGmh"/>
    <s v="MI"/>
    <n v="49408"/>
    <s v="East North Central"/>
    <x v="0"/>
    <s v="No formal legal structure"/>
    <m/>
    <x v="3"/>
    <n v="2013"/>
    <n v="2"/>
    <x v="5"/>
    <s v="0 - 2 years"/>
    <x v="1"/>
    <m/>
    <m/>
    <m/>
    <m/>
    <m/>
    <m/>
    <m/>
    <m/>
    <m/>
    <m/>
    <m/>
    <m/>
    <m/>
    <m/>
    <m/>
    <m/>
    <m/>
    <m/>
    <m/>
    <m/>
    <m/>
    <m/>
    <m/>
    <m/>
    <m/>
    <m/>
    <m/>
    <m/>
    <m/>
    <m/>
    <m/>
    <m/>
    <m/>
    <m/>
    <m/>
    <m/>
    <m/>
    <m/>
    <m/>
    <m/>
    <m/>
    <m/>
    <m/>
    <m/>
    <n v="0"/>
    <n v="0"/>
    <n v="0"/>
    <n v="0"/>
    <n v="0"/>
    <n v="0"/>
    <m/>
    <n v="0"/>
    <n v="0"/>
    <n v="0"/>
    <n v="0"/>
    <n v="0"/>
    <n v="0"/>
    <m/>
    <n v="0"/>
    <m/>
    <n v="0"/>
    <m/>
    <x v="1"/>
    <n v="0"/>
    <m/>
    <m/>
    <m/>
    <m/>
    <m/>
    <m/>
    <m/>
    <m/>
    <m/>
    <m/>
    <m/>
    <m/>
    <m/>
    <m/>
    <m/>
    <m/>
    <m/>
    <m/>
    <m/>
    <m/>
    <m/>
    <m/>
    <m/>
    <x v="1"/>
  </r>
  <r>
    <x v="4"/>
    <s v="R_bCJpD0Tj0uh26qN"/>
    <s v="TN"/>
    <n v="37209"/>
    <s v="East South Central"/>
    <x v="2"/>
    <s v="Nonprofit"/>
    <m/>
    <x v="2"/>
    <n v="2011"/>
    <n v="4"/>
    <x v="1"/>
    <s v="3 - 5 years"/>
    <x v="1"/>
    <n v="816500"/>
    <n v="556000"/>
    <m/>
    <m/>
    <n v="556000"/>
    <n v="375000"/>
    <n v="10000"/>
    <n v="55000"/>
    <n v="0"/>
    <n v="50000"/>
    <n v="50000"/>
    <n v="0"/>
    <n v="0"/>
    <n v="6000"/>
    <n v="10000"/>
    <s v="ND"/>
    <n v="0"/>
    <n v="0"/>
    <m/>
    <n v="0"/>
    <m/>
    <n v="0"/>
    <m/>
    <n v="100.00000000000001"/>
    <n v="67.446043165467628"/>
    <n v="1.7985611510791366"/>
    <n v="9.8920863309352516"/>
    <n v="0"/>
    <n v="8.9928057553956826"/>
    <n v="8.9928057553956826"/>
    <n v="0"/>
    <n v="0"/>
    <n v="1.079136690647482"/>
    <n v="1.7985611510791366"/>
    <m/>
    <n v="0"/>
    <n v="0"/>
    <n v="0"/>
    <n v="0"/>
    <n v="0"/>
    <n v="0"/>
    <m/>
    <n v="9.8920863309352516"/>
    <n v="2.8776978417266186"/>
    <n v="0"/>
    <n v="0"/>
    <n v="0"/>
    <n v="0"/>
    <n v="0"/>
    <n v="0"/>
    <m/>
    <n v="0"/>
    <n v="0"/>
    <n v="0"/>
    <n v="0"/>
    <n v="0"/>
    <n v="0"/>
    <m/>
    <n v="0"/>
    <m/>
    <n v="0"/>
    <m/>
    <x v="1"/>
    <n v="0"/>
    <m/>
    <m/>
    <m/>
    <m/>
    <m/>
    <m/>
    <m/>
    <m/>
    <m/>
    <m/>
    <m/>
    <m/>
    <m/>
    <m/>
    <m/>
    <m/>
    <m/>
    <m/>
    <m/>
    <m/>
    <m/>
    <m/>
    <m/>
    <x v="1"/>
  </r>
  <r>
    <x v="4"/>
    <s v="R_bDSqzNBaY4t8PD7"/>
    <s v="TN"/>
    <n v="38103"/>
    <s v="East South Central"/>
    <x v="2"/>
    <s v="Nonprofit"/>
    <m/>
    <x v="2"/>
    <n v="2013"/>
    <n v="2"/>
    <x v="5"/>
    <s v="0 - 2 years"/>
    <x v="1"/>
    <m/>
    <m/>
    <m/>
    <m/>
    <m/>
    <m/>
    <m/>
    <m/>
    <m/>
    <m/>
    <m/>
    <m/>
    <m/>
    <m/>
    <m/>
    <m/>
    <m/>
    <m/>
    <m/>
    <m/>
    <m/>
    <m/>
    <m/>
    <m/>
    <m/>
    <m/>
    <m/>
    <m/>
    <m/>
    <m/>
    <m/>
    <m/>
    <m/>
    <m/>
    <m/>
    <m/>
    <m/>
    <m/>
    <m/>
    <m/>
    <m/>
    <m/>
    <m/>
    <m/>
    <n v="0"/>
    <n v="0"/>
    <n v="0"/>
    <n v="0"/>
    <n v="0"/>
    <n v="0"/>
    <m/>
    <n v="0"/>
    <n v="0"/>
    <n v="0"/>
    <n v="0"/>
    <n v="0"/>
    <n v="0"/>
    <m/>
    <n v="0"/>
    <m/>
    <n v="0"/>
    <m/>
    <x v="1"/>
    <n v="0"/>
    <m/>
    <m/>
    <m/>
    <m/>
    <m/>
    <m/>
    <m/>
    <m/>
    <m/>
    <m/>
    <m/>
    <m/>
    <m/>
    <m/>
    <m/>
    <m/>
    <m/>
    <m/>
    <m/>
    <m/>
    <m/>
    <m/>
    <m/>
    <x v="1"/>
  </r>
  <r>
    <x v="4"/>
    <s v="R_25eTkXJMA06UKwZ"/>
    <s v="MS"/>
    <n v="39564"/>
    <s v="East South Central"/>
    <x v="2"/>
    <s v="Nonprofit"/>
    <m/>
    <x v="2"/>
    <n v="2004"/>
    <n v="11"/>
    <x v="0"/>
    <s v="11+ years"/>
    <x v="2"/>
    <m/>
    <m/>
    <m/>
    <m/>
    <m/>
    <m/>
    <m/>
    <m/>
    <m/>
    <m/>
    <m/>
    <m/>
    <m/>
    <m/>
    <m/>
    <m/>
    <m/>
    <m/>
    <m/>
    <m/>
    <m/>
    <m/>
    <m/>
    <m/>
    <m/>
    <m/>
    <m/>
    <m/>
    <m/>
    <m/>
    <m/>
    <m/>
    <m/>
    <m/>
    <m/>
    <m/>
    <m/>
    <m/>
    <m/>
    <m/>
    <m/>
    <m/>
    <m/>
    <m/>
    <n v="0"/>
    <n v="0"/>
    <n v="0"/>
    <n v="0"/>
    <n v="0"/>
    <n v="0"/>
    <m/>
    <n v="0"/>
    <n v="0"/>
    <n v="0"/>
    <n v="0"/>
    <n v="0"/>
    <n v="0"/>
    <m/>
    <n v="0"/>
    <m/>
    <n v="0"/>
    <m/>
    <x v="1"/>
    <n v="0"/>
    <m/>
    <m/>
    <m/>
    <m/>
    <m/>
    <m/>
    <m/>
    <m/>
    <m/>
    <m/>
    <m/>
    <m/>
    <m/>
    <m/>
    <m/>
    <m/>
    <m/>
    <m/>
    <m/>
    <m/>
    <m/>
    <m/>
    <m/>
    <x v="1"/>
  </r>
  <r>
    <x v="4"/>
    <s v="R_2eR77r4FCRiypGl"/>
    <s v="AL"/>
    <n v="35212"/>
    <s v="East South Central"/>
    <x v="2"/>
    <s v="Nonprofit"/>
    <m/>
    <x v="2"/>
    <n v="2012"/>
    <n v="3"/>
    <x v="1"/>
    <s v="3 - 5 years"/>
    <x v="0"/>
    <m/>
    <m/>
    <m/>
    <m/>
    <m/>
    <m/>
    <m/>
    <m/>
    <m/>
    <m/>
    <m/>
    <m/>
    <m/>
    <m/>
    <m/>
    <m/>
    <m/>
    <m/>
    <m/>
    <m/>
    <m/>
    <m/>
    <m/>
    <m/>
    <m/>
    <m/>
    <m/>
    <m/>
    <m/>
    <m/>
    <m/>
    <m/>
    <m/>
    <m/>
    <m/>
    <m/>
    <m/>
    <m/>
    <m/>
    <m/>
    <m/>
    <m/>
    <m/>
    <m/>
    <n v="0"/>
    <n v="0"/>
    <n v="0"/>
    <n v="0"/>
    <n v="0"/>
    <n v="0"/>
    <m/>
    <n v="0"/>
    <n v="0"/>
    <n v="0"/>
    <n v="0"/>
    <n v="0"/>
    <n v="0"/>
    <m/>
    <n v="0"/>
    <m/>
    <n v="0"/>
    <m/>
    <x v="1"/>
    <n v="0"/>
    <m/>
    <m/>
    <m/>
    <m/>
    <m/>
    <m/>
    <m/>
    <m/>
    <m/>
    <m/>
    <m/>
    <m/>
    <m/>
    <m/>
    <m/>
    <m/>
    <m/>
    <m/>
    <m/>
    <m/>
    <m/>
    <m/>
    <m/>
    <x v="1"/>
  </r>
  <r>
    <x v="4"/>
    <s v="R_eIPdQ7uHuhpygrH"/>
    <s v="PA"/>
    <n v="19143"/>
    <s v="Middle Atlantic"/>
    <x v="3"/>
    <s v="LLC"/>
    <m/>
    <x v="0"/>
    <n v="2010"/>
    <n v="5"/>
    <x v="1"/>
    <s v="3 - 5 years"/>
    <x v="1"/>
    <m/>
    <m/>
    <m/>
    <m/>
    <m/>
    <m/>
    <m/>
    <m/>
    <m/>
    <m/>
    <m/>
    <m/>
    <m/>
    <m/>
    <m/>
    <m/>
    <m/>
    <m/>
    <m/>
    <m/>
    <m/>
    <m/>
    <m/>
    <m/>
    <m/>
    <m/>
    <m/>
    <m/>
    <m/>
    <m/>
    <m/>
    <m/>
    <m/>
    <m/>
    <m/>
    <m/>
    <m/>
    <m/>
    <m/>
    <m/>
    <m/>
    <m/>
    <m/>
    <m/>
    <n v="0"/>
    <n v="0"/>
    <n v="0"/>
    <n v="0"/>
    <n v="0"/>
    <n v="0"/>
    <m/>
    <n v="0"/>
    <n v="0"/>
    <n v="0"/>
    <n v="0"/>
    <n v="0"/>
    <n v="0"/>
    <m/>
    <n v="0"/>
    <m/>
    <n v="0"/>
    <m/>
    <x v="1"/>
    <n v="0"/>
    <m/>
    <m/>
    <m/>
    <m/>
    <m/>
    <m/>
    <m/>
    <m/>
    <m/>
    <m/>
    <m/>
    <m/>
    <m/>
    <m/>
    <m/>
    <m/>
    <m/>
    <m/>
    <m/>
    <m/>
    <m/>
    <m/>
    <m/>
    <x v="1"/>
  </r>
  <r>
    <x v="4"/>
    <s v="R_db6msiYLcAVrhqd"/>
    <s v="NY"/>
    <n v="12180"/>
    <s v="Middle Atlantic"/>
    <x v="3"/>
    <s v="Nonprofit"/>
    <m/>
    <x v="2"/>
    <n v="2007"/>
    <n v="8"/>
    <x v="2"/>
    <s v="6 - 10 years"/>
    <x v="1"/>
    <m/>
    <m/>
    <m/>
    <m/>
    <m/>
    <m/>
    <m/>
    <m/>
    <m/>
    <m/>
    <m/>
    <m/>
    <m/>
    <m/>
    <m/>
    <m/>
    <m/>
    <m/>
    <m/>
    <m/>
    <m/>
    <m/>
    <m/>
    <m/>
    <m/>
    <m/>
    <m/>
    <m/>
    <m/>
    <m/>
    <m/>
    <m/>
    <m/>
    <m/>
    <m/>
    <m/>
    <m/>
    <m/>
    <m/>
    <m/>
    <m/>
    <m/>
    <m/>
    <m/>
    <n v="0"/>
    <n v="0"/>
    <n v="0"/>
    <n v="0"/>
    <n v="0"/>
    <n v="0"/>
    <m/>
    <n v="0"/>
    <n v="0"/>
    <n v="0"/>
    <n v="0"/>
    <n v="0"/>
    <n v="0"/>
    <m/>
    <n v="0"/>
    <m/>
    <n v="0"/>
    <m/>
    <x v="1"/>
    <n v="0"/>
    <m/>
    <m/>
    <m/>
    <m/>
    <m/>
    <m/>
    <m/>
    <m/>
    <m/>
    <m/>
    <m/>
    <m/>
    <m/>
    <m/>
    <m/>
    <m/>
    <m/>
    <m/>
    <m/>
    <m/>
    <m/>
    <m/>
    <m/>
    <x v="1"/>
  </r>
  <r>
    <x v="4"/>
    <s v="R_8ozXlvLrEX07pt3"/>
    <s v="CO"/>
    <n v="81039"/>
    <s v="Mountain"/>
    <x v="1"/>
    <s v="Producer Cooperative"/>
    <m/>
    <x v="1"/>
    <n v="2007"/>
    <n v="8"/>
    <x v="2"/>
    <s v="6 - 10 years"/>
    <x v="1"/>
    <n v="350500"/>
    <n v="290700"/>
    <m/>
    <m/>
    <n v="290700"/>
    <n v="270700"/>
    <n v="0"/>
    <n v="15000"/>
    <n v="0"/>
    <n v="0"/>
    <n v="3000"/>
    <n v="0"/>
    <n v="0"/>
    <n v="0"/>
    <n v="2000"/>
    <s v="ND"/>
    <n v="0"/>
    <n v="0"/>
    <m/>
    <n v="0"/>
    <m/>
    <n v="0"/>
    <m/>
    <n v="99.999999999999986"/>
    <n v="93.120055039559674"/>
    <n v="0"/>
    <n v="5.1599587203302368"/>
    <n v="0"/>
    <n v="0"/>
    <n v="1.0319917440660475"/>
    <n v="0"/>
    <n v="0"/>
    <n v="0"/>
    <n v="0.68799449604403162"/>
    <m/>
    <n v="0"/>
    <n v="0"/>
    <n v="0"/>
    <n v="0"/>
    <n v="0"/>
    <n v="0"/>
    <m/>
    <n v="5.1599587203302368"/>
    <n v="0.68799449604403162"/>
    <n v="0"/>
    <n v="0"/>
    <n v="0"/>
    <n v="0"/>
    <n v="0"/>
    <n v="0"/>
    <m/>
    <n v="0"/>
    <n v="0"/>
    <n v="0"/>
    <n v="0"/>
    <n v="0"/>
    <n v="0"/>
    <m/>
    <n v="0"/>
    <m/>
    <n v="0"/>
    <m/>
    <x v="1"/>
    <n v="0"/>
    <m/>
    <m/>
    <m/>
    <m/>
    <m/>
    <m/>
    <m/>
    <m/>
    <m/>
    <m/>
    <m/>
    <m/>
    <m/>
    <m/>
    <m/>
    <m/>
    <m/>
    <m/>
    <m/>
    <m/>
    <m/>
    <m/>
    <m/>
    <x v="1"/>
  </r>
  <r>
    <x v="4"/>
    <s v="R_ctDx5KLVdy9KoXb"/>
    <s v="VT"/>
    <n v="5673"/>
    <s v="New England"/>
    <x v="3"/>
    <s v="L3C"/>
    <m/>
    <x v="0"/>
    <n v="2011"/>
    <n v="4"/>
    <x v="1"/>
    <s v="3 - 5 years"/>
    <x v="0"/>
    <n v="214748"/>
    <m/>
    <n v="210561"/>
    <n v="1.0854165207592155"/>
    <m/>
    <m/>
    <m/>
    <m/>
    <m/>
    <m/>
    <m/>
    <m/>
    <m/>
    <m/>
    <m/>
    <m/>
    <m/>
    <m/>
    <m/>
    <m/>
    <m/>
    <m/>
    <m/>
    <m/>
    <m/>
    <m/>
    <m/>
    <m/>
    <m/>
    <m/>
    <m/>
    <m/>
    <m/>
    <m/>
    <m/>
    <m/>
    <m/>
    <m/>
    <m/>
    <m/>
    <m/>
    <m/>
    <m/>
    <m/>
    <n v="0"/>
    <n v="0"/>
    <n v="0"/>
    <n v="0"/>
    <n v="0"/>
    <n v="0"/>
    <m/>
    <n v="0"/>
    <n v="0"/>
    <n v="0"/>
    <n v="0"/>
    <n v="0"/>
    <n v="0"/>
    <m/>
    <n v="0"/>
    <m/>
    <n v="0"/>
    <m/>
    <x v="1"/>
    <n v="0"/>
    <m/>
    <m/>
    <m/>
    <m/>
    <m/>
    <m/>
    <m/>
    <m/>
    <m/>
    <m/>
    <m/>
    <m/>
    <m/>
    <m/>
    <m/>
    <m/>
    <m/>
    <m/>
    <m/>
    <m/>
    <m/>
    <m/>
    <m/>
    <x v="3"/>
  </r>
  <r>
    <x v="4"/>
    <s v="R_3s7JrxfRcSLp5u3"/>
    <s v="MA"/>
    <n v="1226"/>
    <s v="New England"/>
    <x v="3"/>
    <s v="LLC"/>
    <m/>
    <x v="0"/>
    <n v="2008"/>
    <n v="7"/>
    <x v="2"/>
    <s v="6 - 10 years"/>
    <x v="1"/>
    <n v="2000000"/>
    <n v="1000000"/>
    <m/>
    <m/>
    <n v="1000000"/>
    <n v="400000"/>
    <n v="50000"/>
    <n v="50000"/>
    <n v="50000"/>
    <n v="150000"/>
    <n v="50000"/>
    <n v="50000"/>
    <n v="100000"/>
    <n v="50000"/>
    <n v="0"/>
    <m/>
    <n v="50000"/>
    <n v="0"/>
    <m/>
    <n v="0"/>
    <n v="0"/>
    <n v="0"/>
    <m/>
    <n v="100"/>
    <n v="40"/>
    <n v="5"/>
    <n v="5"/>
    <n v="5"/>
    <n v="15"/>
    <n v="5"/>
    <n v="5"/>
    <n v="10"/>
    <n v="5"/>
    <n v="0"/>
    <m/>
    <n v="5"/>
    <n v="0"/>
    <m/>
    <n v="0"/>
    <m/>
    <n v="0"/>
    <m/>
    <n v="10"/>
    <n v="25"/>
    <n v="0"/>
    <n v="0"/>
    <n v="0"/>
    <n v="0"/>
    <n v="0"/>
    <n v="0"/>
    <m/>
    <n v="0"/>
    <n v="0"/>
    <n v="0"/>
    <n v="0"/>
    <n v="0"/>
    <n v="0"/>
    <m/>
    <n v="0"/>
    <m/>
    <n v="0"/>
    <m/>
    <x v="1"/>
    <n v="0"/>
    <m/>
    <m/>
    <m/>
    <m/>
    <m/>
    <m/>
    <m/>
    <m/>
    <m/>
    <m/>
    <m/>
    <m/>
    <m/>
    <m/>
    <m/>
    <m/>
    <m/>
    <m/>
    <m/>
    <m/>
    <m/>
    <m/>
    <m/>
    <x v="1"/>
  </r>
  <r>
    <x v="4"/>
    <s v="R_25Xd8SU587zspRH"/>
    <s v="MA"/>
    <n v="2129"/>
    <s v="New England"/>
    <x v="3"/>
    <s v="LLC"/>
    <m/>
    <x v="0"/>
    <n v="2002"/>
    <n v="13"/>
    <x v="0"/>
    <s v="11+ years"/>
    <x v="2"/>
    <m/>
    <m/>
    <m/>
    <m/>
    <m/>
    <m/>
    <m/>
    <m/>
    <m/>
    <m/>
    <m/>
    <m/>
    <m/>
    <m/>
    <m/>
    <m/>
    <m/>
    <m/>
    <m/>
    <m/>
    <m/>
    <m/>
    <m/>
    <m/>
    <m/>
    <m/>
    <m/>
    <m/>
    <m/>
    <m/>
    <m/>
    <m/>
    <m/>
    <m/>
    <m/>
    <m/>
    <m/>
    <m/>
    <m/>
    <m/>
    <m/>
    <m/>
    <m/>
    <m/>
    <n v="0"/>
    <n v="0"/>
    <n v="0"/>
    <n v="0"/>
    <n v="0"/>
    <n v="0"/>
    <m/>
    <n v="0"/>
    <n v="0"/>
    <n v="0"/>
    <n v="0"/>
    <n v="0"/>
    <n v="0"/>
    <m/>
    <n v="0"/>
    <m/>
    <n v="0"/>
    <m/>
    <x v="1"/>
    <n v="0"/>
    <m/>
    <m/>
    <m/>
    <m/>
    <m/>
    <m/>
    <m/>
    <m/>
    <m/>
    <m/>
    <m/>
    <m/>
    <m/>
    <m/>
    <m/>
    <m/>
    <m/>
    <m/>
    <m/>
    <m/>
    <m/>
    <m/>
    <m/>
    <x v="1"/>
  </r>
  <r>
    <x v="4"/>
    <s v="R_6ytrFIPhq2LQZKJ"/>
    <s v="VT"/>
    <n v="5602"/>
    <s v="New England"/>
    <x v="3"/>
    <s v="S Corp"/>
    <m/>
    <x v="0"/>
    <n v="2010"/>
    <n v="5"/>
    <x v="1"/>
    <s v="3 - 5 years"/>
    <x v="0"/>
    <m/>
    <m/>
    <m/>
    <m/>
    <m/>
    <m/>
    <m/>
    <m/>
    <m/>
    <m/>
    <m/>
    <m/>
    <m/>
    <m/>
    <m/>
    <m/>
    <m/>
    <m/>
    <m/>
    <m/>
    <m/>
    <m/>
    <m/>
    <m/>
    <m/>
    <m/>
    <m/>
    <m/>
    <m/>
    <m/>
    <m/>
    <m/>
    <m/>
    <m/>
    <m/>
    <m/>
    <m/>
    <m/>
    <m/>
    <m/>
    <m/>
    <m/>
    <m/>
    <m/>
    <n v="0"/>
    <n v="0"/>
    <n v="0"/>
    <n v="0"/>
    <n v="0"/>
    <n v="0"/>
    <m/>
    <n v="0"/>
    <n v="0"/>
    <n v="0"/>
    <n v="0"/>
    <n v="0"/>
    <n v="0"/>
    <m/>
    <n v="0"/>
    <m/>
    <n v="0"/>
    <m/>
    <x v="1"/>
    <n v="0"/>
    <m/>
    <m/>
    <m/>
    <m/>
    <m/>
    <m/>
    <m/>
    <m/>
    <m/>
    <m/>
    <m/>
    <m/>
    <m/>
    <m/>
    <m/>
    <m/>
    <m/>
    <m/>
    <m/>
    <m/>
    <m/>
    <m/>
    <m/>
    <x v="1"/>
  </r>
  <r>
    <x v="4"/>
    <s v="R_8iBja0GFQxn5Kgl"/>
    <s v="CA"/>
    <n v="95927"/>
    <s v="Pacific"/>
    <x v="1"/>
    <s v="Nonprofit"/>
    <m/>
    <x v="2"/>
    <n v="2013"/>
    <n v="2"/>
    <x v="5"/>
    <s v="0 - 2 years"/>
    <x v="0"/>
    <m/>
    <m/>
    <m/>
    <m/>
    <m/>
    <m/>
    <m/>
    <m/>
    <m/>
    <m/>
    <m/>
    <m/>
    <m/>
    <m/>
    <m/>
    <m/>
    <m/>
    <m/>
    <m/>
    <m/>
    <m/>
    <m/>
    <m/>
    <m/>
    <m/>
    <m/>
    <m/>
    <m/>
    <m/>
    <m/>
    <m/>
    <m/>
    <m/>
    <m/>
    <m/>
    <m/>
    <m/>
    <m/>
    <m/>
    <m/>
    <m/>
    <m/>
    <m/>
    <m/>
    <n v="0"/>
    <n v="0"/>
    <n v="0"/>
    <n v="0"/>
    <n v="0"/>
    <n v="0"/>
    <m/>
    <n v="0"/>
    <n v="0"/>
    <n v="0"/>
    <n v="0"/>
    <n v="0"/>
    <n v="0"/>
    <m/>
    <n v="0"/>
    <m/>
    <n v="0"/>
    <m/>
    <x v="1"/>
    <n v="0"/>
    <m/>
    <m/>
    <m/>
    <m/>
    <m/>
    <m/>
    <m/>
    <m/>
    <m/>
    <m/>
    <m/>
    <m/>
    <m/>
    <m/>
    <m/>
    <m/>
    <m/>
    <m/>
    <m/>
    <m/>
    <m/>
    <m/>
    <m/>
    <x v="0"/>
  </r>
  <r>
    <x v="4"/>
    <s v="R_85NYvubkvxF08kJ"/>
    <s v="WA"/>
    <n v="98226"/>
    <s v="Pacific"/>
    <x v="1"/>
    <s v="LLC"/>
    <m/>
    <x v="0"/>
    <n v="2011"/>
    <n v="4"/>
    <x v="1"/>
    <s v="3 - 5 years"/>
    <x v="2"/>
    <m/>
    <m/>
    <m/>
    <m/>
    <m/>
    <m/>
    <m/>
    <m/>
    <m/>
    <m/>
    <m/>
    <m/>
    <m/>
    <m/>
    <m/>
    <m/>
    <m/>
    <m/>
    <m/>
    <m/>
    <m/>
    <m/>
    <m/>
    <m/>
    <m/>
    <m/>
    <m/>
    <m/>
    <m/>
    <m/>
    <m/>
    <m/>
    <m/>
    <m/>
    <m/>
    <m/>
    <m/>
    <m/>
    <m/>
    <m/>
    <m/>
    <m/>
    <m/>
    <m/>
    <n v="0"/>
    <n v="0"/>
    <n v="0"/>
    <n v="0"/>
    <n v="0"/>
    <n v="0"/>
    <m/>
    <n v="0"/>
    <n v="0"/>
    <n v="0"/>
    <n v="0"/>
    <n v="0"/>
    <n v="0"/>
    <m/>
    <n v="0"/>
    <m/>
    <n v="0"/>
    <m/>
    <x v="1"/>
    <n v="0"/>
    <m/>
    <m/>
    <m/>
    <m/>
    <m/>
    <m/>
    <m/>
    <m/>
    <m/>
    <m/>
    <m/>
    <m/>
    <m/>
    <m/>
    <m/>
    <m/>
    <m/>
    <m/>
    <m/>
    <m/>
    <m/>
    <m/>
    <m/>
    <x v="1"/>
  </r>
  <r>
    <x v="4"/>
    <s v="R_5aKixMgtfGvjDyB"/>
    <s v="CA"/>
    <n v="94124"/>
    <s v="Pacific"/>
    <x v="1"/>
    <s v="B Corp"/>
    <m/>
    <x v="0"/>
    <n v="1974"/>
    <n v="41"/>
    <x v="4"/>
    <s v="11+ years"/>
    <x v="0"/>
    <m/>
    <m/>
    <m/>
    <m/>
    <m/>
    <m/>
    <m/>
    <m/>
    <m/>
    <m/>
    <m/>
    <m/>
    <m/>
    <m/>
    <m/>
    <m/>
    <m/>
    <m/>
    <m/>
    <m/>
    <m/>
    <m/>
    <m/>
    <m/>
    <m/>
    <m/>
    <m/>
    <m/>
    <m/>
    <m/>
    <m/>
    <m/>
    <m/>
    <m/>
    <m/>
    <m/>
    <m/>
    <m/>
    <m/>
    <m/>
    <m/>
    <m/>
    <m/>
    <m/>
    <n v="0"/>
    <n v="0"/>
    <n v="0"/>
    <n v="0"/>
    <n v="0"/>
    <n v="0"/>
    <m/>
    <n v="0"/>
    <n v="0"/>
    <n v="0"/>
    <n v="0"/>
    <n v="0"/>
    <n v="0"/>
    <m/>
    <n v="0"/>
    <m/>
    <n v="0"/>
    <m/>
    <x v="1"/>
    <n v="0"/>
    <m/>
    <m/>
    <m/>
    <m/>
    <m/>
    <m/>
    <m/>
    <m/>
    <m/>
    <m/>
    <m/>
    <m/>
    <m/>
    <m/>
    <m/>
    <m/>
    <m/>
    <m/>
    <m/>
    <m/>
    <m/>
    <m/>
    <m/>
    <x v="1"/>
  </r>
  <r>
    <x v="4"/>
    <s v="R_3rSK4B79kg2moND"/>
    <s v="OR"/>
    <n v="97116"/>
    <s v="Pacific"/>
    <x v="1"/>
    <s v="Nonprofit"/>
    <m/>
    <x v="2"/>
    <n v="2012"/>
    <n v="3"/>
    <x v="1"/>
    <s v="3 - 5 years"/>
    <x v="1"/>
    <m/>
    <m/>
    <m/>
    <m/>
    <m/>
    <m/>
    <m/>
    <m/>
    <m/>
    <m/>
    <m/>
    <m/>
    <m/>
    <m/>
    <m/>
    <m/>
    <m/>
    <m/>
    <m/>
    <m/>
    <m/>
    <m/>
    <m/>
    <m/>
    <m/>
    <m/>
    <m/>
    <m/>
    <m/>
    <m/>
    <m/>
    <m/>
    <m/>
    <m/>
    <m/>
    <m/>
    <m/>
    <m/>
    <m/>
    <m/>
    <m/>
    <m/>
    <m/>
    <m/>
    <n v="0"/>
    <n v="0"/>
    <n v="0"/>
    <n v="0"/>
    <n v="0"/>
    <n v="0"/>
    <m/>
    <n v="0"/>
    <n v="0"/>
    <n v="0"/>
    <n v="0"/>
    <n v="0"/>
    <n v="0"/>
    <m/>
    <n v="0"/>
    <m/>
    <n v="0"/>
    <m/>
    <x v="1"/>
    <n v="0"/>
    <m/>
    <m/>
    <m/>
    <m/>
    <m/>
    <m/>
    <m/>
    <m/>
    <m/>
    <m/>
    <m/>
    <m/>
    <m/>
    <m/>
    <m/>
    <m/>
    <m/>
    <m/>
    <m/>
    <m/>
    <m/>
    <m/>
    <m/>
    <x v="1"/>
  </r>
  <r>
    <x v="4"/>
    <s v="R_aWCSsYiLTtGPxpr"/>
    <s v="CA"/>
    <n v="90087"/>
    <s v="Pacific"/>
    <x v="1"/>
    <s v="Nonprofit"/>
    <m/>
    <x v="2"/>
    <m/>
    <m/>
    <x v="6"/>
    <m/>
    <x v="1"/>
    <m/>
    <m/>
    <m/>
    <m/>
    <m/>
    <m/>
    <m/>
    <m/>
    <m/>
    <m/>
    <m/>
    <m/>
    <m/>
    <m/>
    <m/>
    <m/>
    <m/>
    <m/>
    <m/>
    <m/>
    <m/>
    <m/>
    <m/>
    <m/>
    <m/>
    <m/>
    <m/>
    <m/>
    <m/>
    <m/>
    <m/>
    <m/>
    <m/>
    <m/>
    <m/>
    <m/>
    <m/>
    <m/>
    <m/>
    <m/>
    <m/>
    <m/>
    <m/>
    <m/>
    <n v="0"/>
    <n v="0"/>
    <n v="0"/>
    <n v="0"/>
    <n v="0"/>
    <n v="0"/>
    <m/>
    <n v="0"/>
    <n v="0"/>
    <n v="0"/>
    <n v="0"/>
    <n v="0"/>
    <n v="0"/>
    <m/>
    <n v="0"/>
    <m/>
    <n v="0"/>
    <m/>
    <x v="1"/>
    <n v="0"/>
    <m/>
    <m/>
    <m/>
    <m/>
    <m/>
    <m/>
    <m/>
    <m/>
    <m/>
    <m/>
    <m/>
    <m/>
    <m/>
    <m/>
    <m/>
    <m/>
    <m/>
    <m/>
    <m/>
    <m/>
    <m/>
    <m/>
    <m/>
    <x v="1"/>
  </r>
  <r>
    <x v="4"/>
    <s v="R_37Xbbbh9GSECemV"/>
    <s v="NC"/>
    <n v="27603"/>
    <s v="South Atlantic"/>
    <x v="2"/>
    <s v="Publicly-owned"/>
    <m/>
    <x v="1"/>
    <n v="1956"/>
    <n v="59"/>
    <x v="4"/>
    <s v="11+ years"/>
    <x v="1"/>
    <n v="1809566"/>
    <m/>
    <m/>
    <m/>
    <m/>
    <m/>
    <m/>
    <m/>
    <m/>
    <m/>
    <m/>
    <m/>
    <m/>
    <m/>
    <m/>
    <m/>
    <m/>
    <m/>
    <m/>
    <m/>
    <m/>
    <m/>
    <m/>
    <m/>
    <m/>
    <m/>
    <m/>
    <m/>
    <m/>
    <m/>
    <m/>
    <m/>
    <m/>
    <m/>
    <m/>
    <m/>
    <m/>
    <m/>
    <m/>
    <m/>
    <m/>
    <m/>
    <m/>
    <m/>
    <n v="0"/>
    <n v="0"/>
    <n v="0"/>
    <n v="0"/>
    <n v="0"/>
    <n v="0"/>
    <m/>
    <n v="0"/>
    <n v="0"/>
    <n v="0"/>
    <n v="0"/>
    <n v="0"/>
    <n v="0"/>
    <m/>
    <n v="0"/>
    <m/>
    <n v="0"/>
    <m/>
    <x v="1"/>
    <n v="0"/>
    <m/>
    <m/>
    <m/>
    <m/>
    <m/>
    <m/>
    <m/>
    <m/>
    <m/>
    <m/>
    <m/>
    <m/>
    <m/>
    <m/>
    <m/>
    <m/>
    <m/>
    <m/>
    <m/>
    <m/>
    <m/>
    <m/>
    <m/>
    <x v="3"/>
  </r>
  <r>
    <x v="4"/>
    <s v="R_0xqDOWdCiswOSxf"/>
    <s v="MD"/>
    <n v="21703"/>
    <s v="South Atlantic"/>
    <x v="2"/>
    <s v="S Corp"/>
    <m/>
    <x v="0"/>
    <n v="2009"/>
    <n v="6"/>
    <x v="2"/>
    <s v="6 - 10 years"/>
    <x v="2"/>
    <n v="2169634"/>
    <n v="2169633.94"/>
    <m/>
    <m/>
    <m/>
    <m/>
    <m/>
    <m/>
    <m/>
    <m/>
    <m/>
    <m/>
    <m/>
    <m/>
    <m/>
    <m/>
    <m/>
    <m/>
    <m/>
    <m/>
    <m/>
    <m/>
    <m/>
    <m/>
    <m/>
    <m/>
    <m/>
    <m/>
    <m/>
    <m/>
    <m/>
    <m/>
    <m/>
    <m/>
    <m/>
    <m/>
    <m/>
    <m/>
    <m/>
    <m/>
    <m/>
    <m/>
    <m/>
    <m/>
    <n v="0"/>
    <n v="0"/>
    <n v="0"/>
    <n v="0"/>
    <n v="0"/>
    <n v="0"/>
    <m/>
    <n v="0"/>
    <n v="0"/>
    <n v="0"/>
    <n v="0"/>
    <n v="0"/>
    <n v="0"/>
    <m/>
    <n v="0"/>
    <m/>
    <n v="0"/>
    <m/>
    <x v="1"/>
    <n v="0"/>
    <m/>
    <m/>
    <m/>
    <m/>
    <m/>
    <m/>
    <m/>
    <m/>
    <m/>
    <m/>
    <m/>
    <m/>
    <m/>
    <m/>
    <m/>
    <m/>
    <m/>
    <m/>
    <m/>
    <m/>
    <m/>
    <m/>
    <m/>
    <x v="1"/>
  </r>
  <r>
    <x v="4"/>
    <s v="R_2nvJ2euRGm875E9"/>
    <s v="NC"/>
    <n v="28025"/>
    <s v="South Atlantic"/>
    <x v="2"/>
    <s v="LLC"/>
    <m/>
    <x v="0"/>
    <n v="2013"/>
    <n v="2"/>
    <x v="5"/>
    <s v="0 - 2 years"/>
    <x v="2"/>
    <m/>
    <m/>
    <m/>
    <m/>
    <m/>
    <m/>
    <m/>
    <m/>
    <m/>
    <m/>
    <m/>
    <m/>
    <m/>
    <m/>
    <m/>
    <m/>
    <m/>
    <m/>
    <m/>
    <m/>
    <m/>
    <m/>
    <m/>
    <m/>
    <m/>
    <m/>
    <m/>
    <m/>
    <m/>
    <m/>
    <m/>
    <m/>
    <m/>
    <m/>
    <m/>
    <m/>
    <m/>
    <m/>
    <m/>
    <m/>
    <m/>
    <m/>
    <m/>
    <m/>
    <n v="0"/>
    <n v="0"/>
    <n v="0"/>
    <n v="0"/>
    <n v="0"/>
    <n v="0"/>
    <m/>
    <n v="0"/>
    <n v="0"/>
    <n v="0"/>
    <n v="0"/>
    <n v="0"/>
    <n v="0"/>
    <m/>
    <n v="0"/>
    <m/>
    <n v="0"/>
    <m/>
    <x v="1"/>
    <n v="0"/>
    <m/>
    <m/>
    <m/>
    <m/>
    <m/>
    <m/>
    <m/>
    <m/>
    <m/>
    <m/>
    <m/>
    <m/>
    <m/>
    <m/>
    <m/>
    <m/>
    <m/>
    <m/>
    <m/>
    <m/>
    <m/>
    <m/>
    <m/>
    <x v="1"/>
  </r>
  <r>
    <x v="4"/>
    <s v="R_26qu9Io5CKC7NSl"/>
    <s v="NC"/>
    <n v="28516"/>
    <s v="South Atlantic"/>
    <x v="2"/>
    <s v="S Corp"/>
    <m/>
    <x v="0"/>
    <n v="2009"/>
    <n v="6"/>
    <x v="2"/>
    <s v="6 - 10 years"/>
    <x v="2"/>
    <m/>
    <m/>
    <m/>
    <m/>
    <m/>
    <m/>
    <m/>
    <m/>
    <m/>
    <m/>
    <m/>
    <m/>
    <m/>
    <m/>
    <m/>
    <m/>
    <m/>
    <m/>
    <m/>
    <m/>
    <m/>
    <m/>
    <m/>
    <m/>
    <m/>
    <m/>
    <m/>
    <m/>
    <m/>
    <m/>
    <m/>
    <m/>
    <m/>
    <m/>
    <m/>
    <m/>
    <m/>
    <m/>
    <m/>
    <m/>
    <m/>
    <m/>
    <m/>
    <m/>
    <n v="0"/>
    <n v="0"/>
    <n v="0"/>
    <n v="0"/>
    <n v="0"/>
    <n v="0"/>
    <m/>
    <n v="0"/>
    <n v="0"/>
    <n v="0"/>
    <n v="0"/>
    <n v="0"/>
    <n v="0"/>
    <m/>
    <n v="0"/>
    <m/>
    <n v="0"/>
    <m/>
    <x v="1"/>
    <n v="0"/>
    <m/>
    <m/>
    <m/>
    <m/>
    <m/>
    <m/>
    <m/>
    <m/>
    <m/>
    <m/>
    <m/>
    <m/>
    <m/>
    <m/>
    <m/>
    <m/>
    <m/>
    <m/>
    <m/>
    <m/>
    <m/>
    <m/>
    <m/>
    <x v="1"/>
  </r>
  <r>
    <x v="4"/>
    <s v="R_cN256xqo7qwxxKR"/>
    <s v="VA"/>
    <n v="23188"/>
    <s v="South Atlantic"/>
    <x v="2"/>
    <s v="S Corp"/>
    <m/>
    <x v="0"/>
    <n v="2009"/>
    <n v="6"/>
    <x v="2"/>
    <s v="6 - 10 years"/>
    <x v="1"/>
    <m/>
    <m/>
    <m/>
    <m/>
    <m/>
    <m/>
    <m/>
    <m/>
    <m/>
    <m/>
    <m/>
    <m/>
    <m/>
    <m/>
    <m/>
    <m/>
    <m/>
    <m/>
    <m/>
    <m/>
    <m/>
    <m/>
    <m/>
    <m/>
    <m/>
    <m/>
    <m/>
    <m/>
    <m/>
    <m/>
    <m/>
    <m/>
    <m/>
    <m/>
    <m/>
    <m/>
    <m/>
    <m/>
    <m/>
    <m/>
    <m/>
    <m/>
    <m/>
    <m/>
    <n v="0"/>
    <n v="0"/>
    <n v="0"/>
    <n v="0"/>
    <n v="0"/>
    <n v="0"/>
    <m/>
    <n v="0"/>
    <n v="0"/>
    <n v="0"/>
    <n v="0"/>
    <n v="0"/>
    <n v="0"/>
    <m/>
    <n v="0"/>
    <m/>
    <n v="0"/>
    <m/>
    <x v="1"/>
    <n v="0"/>
    <m/>
    <m/>
    <m/>
    <m/>
    <m/>
    <m/>
    <m/>
    <m/>
    <m/>
    <m/>
    <m/>
    <m/>
    <m/>
    <m/>
    <m/>
    <m/>
    <m/>
    <m/>
    <m/>
    <m/>
    <m/>
    <m/>
    <m/>
    <x v="1"/>
  </r>
  <r>
    <x v="4"/>
    <s v="R_2f41u3cVvOVsRa0"/>
    <s v="NC"/>
    <n v="28403"/>
    <s v="South Atlantic"/>
    <x v="2"/>
    <s v="Nonprofit"/>
    <m/>
    <x v="2"/>
    <n v="2009"/>
    <n v="6"/>
    <x v="2"/>
    <s v="6 - 10 years"/>
    <x v="0"/>
    <n v="270000"/>
    <n v="270000"/>
    <m/>
    <m/>
    <m/>
    <m/>
    <m/>
    <m/>
    <m/>
    <m/>
    <m/>
    <m/>
    <m/>
    <m/>
    <m/>
    <m/>
    <m/>
    <m/>
    <m/>
    <m/>
    <m/>
    <m/>
    <m/>
    <m/>
    <m/>
    <m/>
    <m/>
    <m/>
    <m/>
    <m/>
    <m/>
    <m/>
    <m/>
    <m/>
    <m/>
    <m/>
    <m/>
    <m/>
    <m/>
    <m/>
    <m/>
    <m/>
    <m/>
    <m/>
    <n v="0"/>
    <n v="0"/>
    <n v="0"/>
    <n v="0"/>
    <n v="0"/>
    <n v="0"/>
    <m/>
    <n v="0"/>
    <n v="0"/>
    <n v="0"/>
    <n v="0"/>
    <n v="0"/>
    <n v="0"/>
    <m/>
    <n v="0"/>
    <m/>
    <n v="0"/>
    <m/>
    <x v="1"/>
    <n v="0"/>
    <m/>
    <m/>
    <m/>
    <m/>
    <m/>
    <m/>
    <m/>
    <m/>
    <m/>
    <m/>
    <m/>
    <m/>
    <m/>
    <m/>
    <m/>
    <m/>
    <m/>
    <m/>
    <m/>
    <m/>
    <m/>
    <m/>
    <m/>
    <x v="1"/>
  </r>
  <r>
    <x v="4"/>
    <s v="R_3rAHAnsYEK1GSTH"/>
    <s v="GA"/>
    <n v="31602"/>
    <s v="South Atlantic"/>
    <x v="2"/>
    <s v="Nonprofit"/>
    <m/>
    <x v="2"/>
    <n v="2014"/>
    <n v="1"/>
    <x v="5"/>
    <s v="0 - 2 years"/>
    <x v="1"/>
    <m/>
    <m/>
    <m/>
    <m/>
    <m/>
    <m/>
    <m/>
    <m/>
    <m/>
    <m/>
    <m/>
    <m/>
    <m/>
    <m/>
    <m/>
    <m/>
    <m/>
    <m/>
    <m/>
    <m/>
    <m/>
    <m/>
    <m/>
    <m/>
    <m/>
    <m/>
    <m/>
    <m/>
    <m/>
    <m/>
    <m/>
    <m/>
    <m/>
    <m/>
    <m/>
    <m/>
    <m/>
    <m/>
    <m/>
    <m/>
    <m/>
    <m/>
    <m/>
    <m/>
    <n v="0"/>
    <n v="0"/>
    <n v="0"/>
    <n v="0"/>
    <n v="0"/>
    <n v="0"/>
    <m/>
    <n v="0"/>
    <n v="0"/>
    <n v="0"/>
    <n v="0"/>
    <n v="0"/>
    <n v="0"/>
    <m/>
    <n v="0"/>
    <m/>
    <n v="0"/>
    <m/>
    <x v="1"/>
    <n v="0"/>
    <m/>
    <m/>
    <m/>
    <m/>
    <m/>
    <m/>
    <m/>
    <m/>
    <m/>
    <m/>
    <m/>
    <m/>
    <m/>
    <m/>
    <m/>
    <m/>
    <m/>
    <m/>
    <m/>
    <m/>
    <m/>
    <m/>
    <m/>
    <x v="1"/>
  </r>
  <r>
    <x v="4"/>
    <s v="R_3k420LYB8eUhkSV"/>
    <s v="NC"/>
    <n v="27515"/>
    <s v="South Atlantic"/>
    <x v="2"/>
    <s v="Nonprofit"/>
    <m/>
    <x v="2"/>
    <n v="2012"/>
    <n v="3"/>
    <x v="1"/>
    <s v="3 - 5 years"/>
    <x v="0"/>
    <m/>
    <m/>
    <m/>
    <m/>
    <m/>
    <m/>
    <m/>
    <m/>
    <m/>
    <m/>
    <m/>
    <m/>
    <m/>
    <m/>
    <m/>
    <m/>
    <m/>
    <m/>
    <m/>
    <m/>
    <m/>
    <m/>
    <m/>
    <m/>
    <m/>
    <m/>
    <m/>
    <m/>
    <m/>
    <m/>
    <m/>
    <m/>
    <m/>
    <m/>
    <m/>
    <m/>
    <m/>
    <m/>
    <m/>
    <m/>
    <m/>
    <m/>
    <m/>
    <m/>
    <n v="0"/>
    <n v="0"/>
    <n v="0"/>
    <n v="0"/>
    <n v="0"/>
    <n v="0"/>
    <m/>
    <n v="0"/>
    <n v="0"/>
    <n v="0"/>
    <n v="0"/>
    <n v="0"/>
    <n v="0"/>
    <m/>
    <n v="0"/>
    <m/>
    <n v="0"/>
    <m/>
    <x v="1"/>
    <n v="0"/>
    <m/>
    <m/>
    <m/>
    <m/>
    <m/>
    <m/>
    <m/>
    <m/>
    <m/>
    <m/>
    <m/>
    <m/>
    <m/>
    <m/>
    <m/>
    <m/>
    <m/>
    <m/>
    <m/>
    <m/>
    <m/>
    <m/>
    <m/>
    <x v="1"/>
  </r>
  <r>
    <x v="4"/>
    <s v="R_cOLGpON8Hv0cIBL"/>
    <s v="SC"/>
    <n v="29172"/>
    <s v="South Atlantic"/>
    <x v="2"/>
    <s v="Publicly-owned"/>
    <s v="State Government"/>
    <x v="1"/>
    <n v="2009"/>
    <n v="6"/>
    <x v="2"/>
    <s v="6 - 10 years"/>
    <x v="2"/>
    <m/>
    <m/>
    <m/>
    <m/>
    <m/>
    <m/>
    <m/>
    <m/>
    <m/>
    <m/>
    <m/>
    <m/>
    <m/>
    <m/>
    <m/>
    <m/>
    <m/>
    <m/>
    <m/>
    <m/>
    <m/>
    <m/>
    <m/>
    <m/>
    <m/>
    <m/>
    <m/>
    <m/>
    <m/>
    <m/>
    <m/>
    <m/>
    <m/>
    <m/>
    <m/>
    <m/>
    <m/>
    <m/>
    <m/>
    <m/>
    <m/>
    <m/>
    <m/>
    <m/>
    <n v="0"/>
    <n v="0"/>
    <n v="0"/>
    <n v="0"/>
    <n v="0"/>
    <n v="0"/>
    <m/>
    <n v="0"/>
    <n v="0"/>
    <n v="0"/>
    <n v="0"/>
    <n v="0"/>
    <n v="0"/>
    <m/>
    <n v="0"/>
    <m/>
    <n v="0"/>
    <m/>
    <x v="1"/>
    <n v="0"/>
    <m/>
    <m/>
    <m/>
    <m/>
    <m/>
    <m/>
    <m/>
    <m/>
    <m/>
    <m/>
    <m/>
    <m/>
    <m/>
    <m/>
    <m/>
    <m/>
    <m/>
    <m/>
    <m/>
    <m/>
    <m/>
    <m/>
    <m/>
    <x v="1"/>
  </r>
  <r>
    <x v="4"/>
    <s v="R_3xsUx2G8QRoN0VL"/>
    <s v="IA"/>
    <n v="52801"/>
    <s v="West North Central"/>
    <x v="0"/>
    <s v="Nonprofit"/>
    <m/>
    <x v="2"/>
    <n v="2012"/>
    <n v="3"/>
    <x v="1"/>
    <s v="3 - 5 years"/>
    <x v="1"/>
    <n v="231985"/>
    <n v="120877"/>
    <m/>
    <m/>
    <m/>
    <m/>
    <m/>
    <m/>
    <m/>
    <m/>
    <m/>
    <m/>
    <m/>
    <m/>
    <m/>
    <m/>
    <m/>
    <m/>
    <m/>
    <m/>
    <m/>
    <m/>
    <m/>
    <m/>
    <m/>
    <m/>
    <m/>
    <m/>
    <m/>
    <m/>
    <m/>
    <m/>
    <m/>
    <m/>
    <m/>
    <m/>
    <m/>
    <m/>
    <m/>
    <m/>
    <m/>
    <m/>
    <m/>
    <m/>
    <n v="0"/>
    <n v="0"/>
    <n v="0"/>
    <n v="0"/>
    <n v="0"/>
    <n v="0"/>
    <m/>
    <n v="0"/>
    <n v="0"/>
    <n v="0"/>
    <n v="0"/>
    <n v="0"/>
    <n v="0"/>
    <m/>
    <n v="0"/>
    <m/>
    <n v="0"/>
    <m/>
    <x v="1"/>
    <n v="0"/>
    <m/>
    <m/>
    <m/>
    <m/>
    <m/>
    <m/>
    <m/>
    <m/>
    <m/>
    <m/>
    <m/>
    <m/>
    <m/>
    <m/>
    <m/>
    <m/>
    <m/>
    <m/>
    <m/>
    <m/>
    <m/>
    <m/>
    <m/>
    <x v="0"/>
  </r>
  <r>
    <x v="4"/>
    <s v="R_cuPJUwM6CJ64gwR"/>
    <s v="MO"/>
    <n v="63090"/>
    <s v="West North Central"/>
    <x v="0"/>
    <s v="LLC"/>
    <m/>
    <x v="0"/>
    <n v="2014"/>
    <n v="1"/>
    <x v="5"/>
    <s v="0 - 2 years"/>
    <x v="1"/>
    <m/>
    <m/>
    <m/>
    <m/>
    <m/>
    <m/>
    <m/>
    <m/>
    <m/>
    <m/>
    <m/>
    <m/>
    <m/>
    <m/>
    <m/>
    <m/>
    <m/>
    <m/>
    <m/>
    <m/>
    <m/>
    <m/>
    <m/>
    <m/>
    <m/>
    <m/>
    <m/>
    <m/>
    <m/>
    <m/>
    <m/>
    <m/>
    <m/>
    <m/>
    <m/>
    <m/>
    <m/>
    <m/>
    <m/>
    <m/>
    <m/>
    <m/>
    <m/>
    <m/>
    <n v="0"/>
    <n v="0"/>
    <n v="0"/>
    <n v="0"/>
    <n v="0"/>
    <n v="0"/>
    <m/>
    <n v="0"/>
    <n v="0"/>
    <n v="0"/>
    <n v="0"/>
    <n v="0"/>
    <n v="0"/>
    <m/>
    <n v="0"/>
    <m/>
    <n v="0"/>
    <m/>
    <x v="1"/>
    <n v="0"/>
    <m/>
    <m/>
    <m/>
    <m/>
    <m/>
    <m/>
    <m/>
    <m/>
    <m/>
    <m/>
    <m/>
    <m/>
    <m/>
    <m/>
    <m/>
    <m/>
    <m/>
    <m/>
    <m/>
    <m/>
    <m/>
    <m/>
    <m/>
    <x v="2"/>
  </r>
  <r>
    <x v="4"/>
    <s v="R_etID714Tnuo97uZ"/>
    <s v="KS"/>
    <n v="66066"/>
    <s v="West North Central"/>
    <x v="0"/>
    <s v="Producer Cooperative"/>
    <m/>
    <x v="1"/>
    <n v="1994"/>
    <n v="21"/>
    <x v="4"/>
    <s v="11+ years"/>
    <x v="2"/>
    <m/>
    <m/>
    <m/>
    <m/>
    <m/>
    <m/>
    <m/>
    <m/>
    <m/>
    <m/>
    <m/>
    <m/>
    <m/>
    <m/>
    <m/>
    <m/>
    <m/>
    <m/>
    <m/>
    <m/>
    <m/>
    <m/>
    <m/>
    <m/>
    <m/>
    <m/>
    <m/>
    <m/>
    <m/>
    <m/>
    <m/>
    <m/>
    <m/>
    <m/>
    <m/>
    <m/>
    <m/>
    <m/>
    <m/>
    <m/>
    <m/>
    <m/>
    <m/>
    <m/>
    <n v="0"/>
    <n v="0"/>
    <n v="0"/>
    <n v="0"/>
    <n v="0"/>
    <n v="0"/>
    <m/>
    <n v="0"/>
    <n v="0"/>
    <n v="0"/>
    <n v="0"/>
    <n v="0"/>
    <n v="0"/>
    <m/>
    <n v="0"/>
    <m/>
    <n v="0"/>
    <m/>
    <x v="1"/>
    <n v="0"/>
    <m/>
    <m/>
    <m/>
    <m/>
    <m/>
    <m/>
    <m/>
    <m/>
    <m/>
    <m/>
    <m/>
    <m/>
    <m/>
    <m/>
    <m/>
    <m/>
    <m/>
    <m/>
    <m/>
    <m/>
    <m/>
    <m/>
    <m/>
    <x v="1"/>
  </r>
  <r>
    <x v="4"/>
    <s v="R_1C3l4yHnDFKHmno"/>
    <s v="MO"/>
    <n v="63110"/>
    <s v="West North Central"/>
    <x v="0"/>
    <s v="S Corp"/>
    <m/>
    <x v="0"/>
    <n v="2008"/>
    <n v="7"/>
    <x v="2"/>
    <s v="6 - 10 years"/>
    <x v="2"/>
    <m/>
    <m/>
    <m/>
    <m/>
    <m/>
    <m/>
    <m/>
    <m/>
    <m/>
    <m/>
    <m/>
    <m/>
    <m/>
    <m/>
    <m/>
    <m/>
    <m/>
    <m/>
    <m/>
    <m/>
    <m/>
    <m/>
    <m/>
    <m/>
    <m/>
    <m/>
    <m/>
    <m/>
    <m/>
    <m/>
    <m/>
    <m/>
    <m/>
    <m/>
    <m/>
    <m/>
    <m/>
    <m/>
    <m/>
    <m/>
    <m/>
    <m/>
    <m/>
    <m/>
    <n v="0"/>
    <n v="0"/>
    <n v="0"/>
    <n v="0"/>
    <n v="0"/>
    <n v="0"/>
    <m/>
    <n v="0"/>
    <n v="0"/>
    <n v="0"/>
    <n v="0"/>
    <n v="0"/>
    <n v="0"/>
    <m/>
    <n v="0"/>
    <m/>
    <n v="0"/>
    <m/>
    <x v="1"/>
    <n v="0"/>
    <m/>
    <m/>
    <m/>
    <m/>
    <m/>
    <m/>
    <m/>
    <m/>
    <m/>
    <m/>
    <m/>
    <m/>
    <m/>
    <m/>
    <m/>
    <m/>
    <m/>
    <m/>
    <m/>
    <m/>
    <m/>
    <m/>
    <m/>
    <x v="1"/>
  </r>
  <r>
    <x v="4"/>
    <s v="R_6FH2PSOQpoqglzD"/>
    <s v="MO"/>
    <n v="64870"/>
    <s v="West North Central"/>
    <x v="0"/>
    <s v="Nonprofit"/>
    <m/>
    <x v="2"/>
    <n v="2000"/>
    <n v="15"/>
    <x v="0"/>
    <s v="11+ years"/>
    <x v="1"/>
    <n v="17500"/>
    <m/>
    <m/>
    <m/>
    <m/>
    <m/>
    <m/>
    <m/>
    <m/>
    <m/>
    <m/>
    <m/>
    <m/>
    <m/>
    <m/>
    <m/>
    <m/>
    <m/>
    <m/>
    <m/>
    <m/>
    <m/>
    <m/>
    <m/>
    <m/>
    <m/>
    <m/>
    <m/>
    <m/>
    <m/>
    <m/>
    <m/>
    <m/>
    <m/>
    <m/>
    <m/>
    <m/>
    <m/>
    <m/>
    <m/>
    <m/>
    <m/>
    <m/>
    <m/>
    <n v="0"/>
    <n v="0"/>
    <n v="0"/>
    <n v="0"/>
    <n v="0"/>
    <n v="0"/>
    <m/>
    <n v="0"/>
    <n v="0"/>
    <n v="0"/>
    <n v="0"/>
    <n v="0"/>
    <n v="0"/>
    <m/>
    <n v="0"/>
    <m/>
    <n v="0"/>
    <m/>
    <x v="1"/>
    <n v="0"/>
    <m/>
    <m/>
    <m/>
    <m/>
    <m/>
    <m/>
    <m/>
    <m/>
    <m/>
    <m/>
    <m/>
    <m/>
    <m/>
    <m/>
    <m/>
    <m/>
    <m/>
    <m/>
    <m/>
    <m/>
    <m/>
    <m/>
    <m/>
    <x v="1"/>
  </r>
  <r>
    <x v="4"/>
    <s v="R_eDrodFSF2CAtpT7"/>
    <s v="IA"/>
    <n v="52556"/>
    <s v="West North Central"/>
    <x v="0"/>
    <s v="Nonprofit"/>
    <m/>
    <x v="2"/>
    <n v="2014"/>
    <n v="1"/>
    <x v="5"/>
    <s v="0 - 2 years"/>
    <x v="1"/>
    <m/>
    <m/>
    <m/>
    <m/>
    <m/>
    <m/>
    <m/>
    <m/>
    <m/>
    <m/>
    <m/>
    <m/>
    <m/>
    <m/>
    <m/>
    <m/>
    <m/>
    <m/>
    <m/>
    <m/>
    <m/>
    <m/>
    <m/>
    <m/>
    <m/>
    <m/>
    <m/>
    <m/>
    <m/>
    <m/>
    <m/>
    <m/>
    <m/>
    <m/>
    <m/>
    <m/>
    <m/>
    <m/>
    <m/>
    <m/>
    <m/>
    <m/>
    <m/>
    <m/>
    <n v="0"/>
    <n v="0"/>
    <n v="0"/>
    <n v="0"/>
    <n v="0"/>
    <n v="0"/>
    <m/>
    <n v="0"/>
    <n v="0"/>
    <n v="0"/>
    <n v="0"/>
    <n v="0"/>
    <n v="0"/>
    <m/>
    <n v="0"/>
    <m/>
    <n v="0"/>
    <m/>
    <x v="1"/>
    <n v="0"/>
    <m/>
    <m/>
    <m/>
    <m/>
    <m/>
    <m/>
    <m/>
    <m/>
    <m/>
    <m/>
    <m/>
    <m/>
    <m/>
    <m/>
    <m/>
    <m/>
    <m/>
    <m/>
    <m/>
    <m/>
    <m/>
    <m/>
    <m/>
    <x v="1"/>
  </r>
  <r>
    <x v="4"/>
    <s v="R_29WhAPNeFZgDQS9"/>
    <s v="OK"/>
    <n v="73108"/>
    <s v="West South Central"/>
    <x v="2"/>
    <s v="Producer-Consumer Cooperative"/>
    <s v="Hybrid customer/producer coop"/>
    <x v="1"/>
    <n v="2006"/>
    <n v="9"/>
    <x v="2"/>
    <s v="6 - 10 years"/>
    <x v="2"/>
    <m/>
    <m/>
    <m/>
    <m/>
    <m/>
    <m/>
    <m/>
    <m/>
    <m/>
    <m/>
    <m/>
    <m/>
    <m/>
    <m/>
    <m/>
    <m/>
    <m/>
    <m/>
    <m/>
    <m/>
    <m/>
    <m/>
    <m/>
    <m/>
    <m/>
    <m/>
    <m/>
    <m/>
    <m/>
    <m/>
    <m/>
    <m/>
    <m/>
    <m/>
    <m/>
    <m/>
    <m/>
    <m/>
    <m/>
    <m/>
    <m/>
    <m/>
    <m/>
    <m/>
    <n v="0"/>
    <n v="0"/>
    <n v="0"/>
    <n v="0"/>
    <n v="0"/>
    <n v="0"/>
    <m/>
    <n v="0"/>
    <n v="0"/>
    <n v="0"/>
    <n v="0"/>
    <n v="0"/>
    <n v="0"/>
    <m/>
    <n v="0"/>
    <m/>
    <n v="0"/>
    <m/>
    <x v="1"/>
    <n v="0"/>
    <m/>
    <m/>
    <m/>
    <m/>
    <m/>
    <m/>
    <m/>
    <m/>
    <m/>
    <m/>
    <m/>
    <m/>
    <m/>
    <m/>
    <m/>
    <m/>
    <m/>
    <m/>
    <m/>
    <m/>
    <m/>
    <m/>
    <m/>
    <x v="1"/>
  </r>
  <r>
    <x v="4"/>
    <s v="R_aYw4ZBQbgcXgZtH"/>
    <s v="TX"/>
    <n v="78676"/>
    <s v="West South Central"/>
    <x v="2"/>
    <s v="LLC"/>
    <m/>
    <x v="0"/>
    <n v="2008"/>
    <n v="7"/>
    <x v="2"/>
    <s v="6 - 10 years"/>
    <x v="2"/>
    <m/>
    <m/>
    <m/>
    <m/>
    <m/>
    <m/>
    <m/>
    <m/>
    <m/>
    <m/>
    <m/>
    <m/>
    <m/>
    <m/>
    <m/>
    <m/>
    <m/>
    <m/>
    <m/>
    <m/>
    <m/>
    <m/>
    <m/>
    <m/>
    <m/>
    <m/>
    <m/>
    <m/>
    <m/>
    <m/>
    <m/>
    <m/>
    <m/>
    <m/>
    <m/>
    <m/>
    <m/>
    <m/>
    <m/>
    <m/>
    <m/>
    <m/>
    <m/>
    <m/>
    <n v="0"/>
    <n v="0"/>
    <n v="0"/>
    <n v="0"/>
    <n v="0"/>
    <n v="0"/>
    <m/>
    <n v="0"/>
    <n v="0"/>
    <n v="0"/>
    <n v="0"/>
    <n v="0"/>
    <n v="0"/>
    <m/>
    <n v="0"/>
    <m/>
    <n v="0"/>
    <m/>
    <x v="1"/>
    <n v="0"/>
    <m/>
    <m/>
    <m/>
    <m/>
    <m/>
    <m/>
    <m/>
    <m/>
    <m/>
    <m/>
    <m/>
    <m/>
    <m/>
    <m/>
    <m/>
    <m/>
    <m/>
    <m/>
    <m/>
    <m/>
    <m/>
    <m/>
    <m/>
    <x v="1"/>
  </r>
  <r>
    <x v="4"/>
    <s v="R_bwmR1L4zcJJfjIF"/>
    <s v="AR"/>
    <n v="72801"/>
    <s v="West South Central"/>
    <x v="2"/>
    <s v="Nonprofit"/>
    <m/>
    <x v="2"/>
    <n v="2010"/>
    <n v="5"/>
    <x v="1"/>
    <s v="3 - 5 years"/>
    <x v="2"/>
    <m/>
    <m/>
    <m/>
    <m/>
    <m/>
    <m/>
    <m/>
    <m/>
    <m/>
    <m/>
    <m/>
    <m/>
    <m/>
    <m/>
    <m/>
    <m/>
    <m/>
    <m/>
    <m/>
    <m/>
    <m/>
    <m/>
    <m/>
    <m/>
    <m/>
    <m/>
    <m/>
    <m/>
    <m/>
    <m/>
    <m/>
    <m/>
    <m/>
    <m/>
    <m/>
    <m/>
    <m/>
    <m/>
    <m/>
    <m/>
    <m/>
    <m/>
    <m/>
    <m/>
    <n v="0"/>
    <n v="0"/>
    <n v="0"/>
    <n v="0"/>
    <n v="0"/>
    <n v="0"/>
    <m/>
    <n v="0"/>
    <n v="0"/>
    <n v="0"/>
    <n v="0"/>
    <n v="0"/>
    <n v="0"/>
    <m/>
    <n v="0"/>
    <m/>
    <n v="0"/>
    <m/>
    <x v="1"/>
    <n v="0"/>
    <m/>
    <m/>
    <m/>
    <m/>
    <m/>
    <m/>
    <m/>
    <m/>
    <m/>
    <m/>
    <m/>
    <m/>
    <m/>
    <m/>
    <m/>
    <m/>
    <m/>
    <m/>
    <m/>
    <m/>
    <m/>
    <m/>
    <m/>
    <x v="1"/>
  </r>
  <r>
    <x v="1"/>
    <s v="R_RwvB0r3hg62n10B"/>
    <s v="IN"/>
    <n v="46035"/>
    <s v="East North Central"/>
    <x v="0"/>
    <s v="S Corp"/>
    <m/>
    <x v="0"/>
    <n v="2009"/>
    <n v="8"/>
    <x v="2"/>
    <s v="6 - 10 years"/>
    <x v="1"/>
    <m/>
    <n v="297682.94"/>
    <n v="1150068.45"/>
    <m/>
    <m/>
    <m/>
    <m/>
    <m/>
    <m/>
    <m/>
    <m/>
    <m/>
    <m/>
    <m/>
    <m/>
    <m/>
    <m/>
    <m/>
    <m/>
    <m/>
    <m/>
    <m/>
    <m/>
    <m/>
    <m/>
    <m/>
    <m/>
    <m/>
    <m/>
    <m/>
    <m/>
    <m/>
    <m/>
    <m/>
    <m/>
    <m/>
    <m/>
    <m/>
    <m/>
    <m/>
    <m/>
    <m/>
    <m/>
    <m/>
    <n v="0"/>
    <n v="0"/>
    <n v="0"/>
    <n v="0"/>
    <n v="0"/>
    <n v="0"/>
    <m/>
    <n v="0"/>
    <n v="0"/>
    <n v="0"/>
    <n v="0"/>
    <n v="0"/>
    <n v="0"/>
    <m/>
    <n v="0"/>
    <m/>
    <n v="0"/>
    <m/>
    <x v="1"/>
    <n v="0"/>
    <m/>
    <m/>
    <m/>
    <m/>
    <m/>
    <m/>
    <m/>
    <m/>
    <m/>
    <m/>
    <m/>
    <m/>
    <m/>
    <m/>
    <m/>
    <m/>
    <m/>
    <m/>
    <m/>
    <m/>
    <m/>
    <m/>
    <m/>
    <x v="2"/>
  </r>
  <r>
    <x v="1"/>
    <s v="R_1GvpWYVh78251C0"/>
    <s v="OH"/>
    <n v="44074"/>
    <s v="East North Central"/>
    <x v="0"/>
    <s v="Nonprofit"/>
    <m/>
    <x v="2"/>
    <n v="2016"/>
    <n v="1"/>
    <x v="5"/>
    <s v="0 - 2 years"/>
    <x v="0"/>
    <n v="267931"/>
    <n v="40843"/>
    <n v="40657"/>
    <n v="0.15174429237378281"/>
    <m/>
    <m/>
    <m/>
    <m/>
    <m/>
    <m/>
    <m/>
    <m/>
    <m/>
    <m/>
    <m/>
    <m/>
    <m/>
    <m/>
    <m/>
    <m/>
    <m/>
    <m/>
    <m/>
    <m/>
    <m/>
    <m/>
    <m/>
    <m/>
    <m/>
    <m/>
    <m/>
    <m/>
    <m/>
    <m/>
    <m/>
    <m/>
    <m/>
    <m/>
    <m/>
    <m/>
    <m/>
    <m/>
    <m/>
    <m/>
    <n v="0"/>
    <n v="0"/>
    <n v="0"/>
    <n v="0"/>
    <n v="0"/>
    <n v="0"/>
    <m/>
    <n v="0"/>
    <n v="0"/>
    <n v="0"/>
    <n v="0"/>
    <n v="0"/>
    <n v="0"/>
    <m/>
    <n v="0"/>
    <m/>
    <n v="0"/>
    <m/>
    <x v="1"/>
    <n v="0"/>
    <m/>
    <m/>
    <m/>
    <m/>
    <m/>
    <m/>
    <m/>
    <m/>
    <m/>
    <m/>
    <m/>
    <m/>
    <m/>
    <m/>
    <m/>
    <m/>
    <m/>
    <m/>
    <m/>
    <m/>
    <m/>
    <m/>
    <m/>
    <x v="2"/>
  </r>
  <r>
    <x v="1"/>
    <s v="R_242RQwu34YdzY4L"/>
    <s v="OH"/>
    <n v="45701"/>
    <s v="East North Central"/>
    <x v="0"/>
    <s v="Nonprofit"/>
    <m/>
    <x v="2"/>
    <n v="1996"/>
    <n v="21"/>
    <x v="4"/>
    <s v="11+ years"/>
    <x v="1"/>
    <m/>
    <m/>
    <m/>
    <m/>
    <m/>
    <m/>
    <m/>
    <m/>
    <m/>
    <m/>
    <m/>
    <m/>
    <m/>
    <m/>
    <m/>
    <m/>
    <m/>
    <m/>
    <m/>
    <m/>
    <m/>
    <m/>
    <m/>
    <m/>
    <m/>
    <m/>
    <m/>
    <m/>
    <m/>
    <m/>
    <m/>
    <m/>
    <m/>
    <m/>
    <m/>
    <m/>
    <m/>
    <m/>
    <m/>
    <m/>
    <m/>
    <m/>
    <m/>
    <m/>
    <n v="0"/>
    <n v="0"/>
    <n v="0"/>
    <n v="0"/>
    <n v="0"/>
    <n v="0"/>
    <m/>
    <n v="0"/>
    <n v="0"/>
    <n v="0"/>
    <n v="0"/>
    <n v="0"/>
    <n v="0"/>
    <m/>
    <n v="0"/>
    <m/>
    <n v="0"/>
    <m/>
    <x v="1"/>
    <n v="0"/>
    <m/>
    <m/>
    <m/>
    <m/>
    <m/>
    <m/>
    <m/>
    <m/>
    <m/>
    <m/>
    <m/>
    <m/>
    <m/>
    <m/>
    <m/>
    <m/>
    <m/>
    <m/>
    <m/>
    <m/>
    <m/>
    <m/>
    <m/>
    <x v="2"/>
  </r>
  <r>
    <x v="1"/>
    <s v="R_3NX3E2d5TA68GAA"/>
    <s v="OH"/>
    <n v="45701"/>
    <s v="East North Central"/>
    <x v="0"/>
    <s v="LLC"/>
    <m/>
    <x v="0"/>
    <n v="2010"/>
    <n v="7"/>
    <x v="2"/>
    <s v="6 - 10 years"/>
    <x v="1"/>
    <n v="480000"/>
    <n v="480000"/>
    <m/>
    <m/>
    <m/>
    <m/>
    <m/>
    <m/>
    <m/>
    <m/>
    <m/>
    <m/>
    <m/>
    <m/>
    <m/>
    <m/>
    <m/>
    <m/>
    <m/>
    <m/>
    <m/>
    <m/>
    <m/>
    <m/>
    <m/>
    <m/>
    <m/>
    <m/>
    <m/>
    <m/>
    <m/>
    <m/>
    <m/>
    <m/>
    <m/>
    <m/>
    <m/>
    <m/>
    <m/>
    <m/>
    <m/>
    <m/>
    <m/>
    <m/>
    <n v="0"/>
    <n v="0"/>
    <n v="0"/>
    <n v="0"/>
    <n v="0"/>
    <n v="0"/>
    <m/>
    <n v="0"/>
    <n v="0"/>
    <n v="0"/>
    <n v="0"/>
    <n v="0"/>
    <n v="0"/>
    <m/>
    <n v="0"/>
    <m/>
    <n v="0"/>
    <m/>
    <x v="1"/>
    <n v="0"/>
    <m/>
    <m/>
    <m/>
    <m/>
    <m/>
    <m/>
    <m/>
    <m/>
    <m/>
    <m/>
    <m/>
    <m/>
    <m/>
    <m/>
    <m/>
    <m/>
    <m/>
    <m/>
    <m/>
    <m/>
    <m/>
    <m/>
    <m/>
    <x v="1"/>
  </r>
  <r>
    <x v="1"/>
    <s v="R_3ltdC9gy948IOEF"/>
    <s v="KY"/>
    <n v="40372"/>
    <s v="East South Central"/>
    <x v="2"/>
    <s v="LLC"/>
    <m/>
    <x v="0"/>
    <n v="2005"/>
    <n v="12"/>
    <x v="0"/>
    <s v="11+ years"/>
    <x v="0"/>
    <n v="500000"/>
    <n v="500000"/>
    <m/>
    <m/>
    <m/>
    <m/>
    <m/>
    <m/>
    <m/>
    <m/>
    <m/>
    <m/>
    <m/>
    <m/>
    <m/>
    <m/>
    <m/>
    <m/>
    <m/>
    <m/>
    <m/>
    <m/>
    <m/>
    <m/>
    <m/>
    <m/>
    <m/>
    <m/>
    <m/>
    <m/>
    <m/>
    <m/>
    <m/>
    <m/>
    <m/>
    <m/>
    <m/>
    <m/>
    <m/>
    <m/>
    <m/>
    <m/>
    <m/>
    <m/>
    <n v="0"/>
    <n v="0"/>
    <n v="0"/>
    <n v="0"/>
    <n v="0"/>
    <n v="0"/>
    <m/>
    <n v="0"/>
    <n v="0"/>
    <n v="0"/>
    <n v="0"/>
    <n v="0"/>
    <n v="0"/>
    <m/>
    <n v="0"/>
    <m/>
    <n v="0"/>
    <m/>
    <x v="1"/>
    <n v="0"/>
    <m/>
    <m/>
    <m/>
    <m/>
    <m/>
    <m/>
    <m/>
    <m/>
    <m/>
    <m/>
    <m/>
    <m/>
    <m/>
    <m/>
    <m/>
    <m/>
    <m/>
    <m/>
    <m/>
    <m/>
    <m/>
    <m/>
    <m/>
    <x v="3"/>
  </r>
  <r>
    <x v="1"/>
    <s v="R_CgiBdsU7UUEAA3D"/>
    <s v="MS"/>
    <n v="39564"/>
    <s v="East South Central"/>
    <x v="2"/>
    <s v="Nonprofit"/>
    <m/>
    <x v="2"/>
    <n v="2004"/>
    <n v="13"/>
    <x v="0"/>
    <s v="11+ years"/>
    <x v="2"/>
    <m/>
    <m/>
    <m/>
    <m/>
    <m/>
    <m/>
    <m/>
    <m/>
    <m/>
    <m/>
    <m/>
    <m/>
    <m/>
    <m/>
    <m/>
    <m/>
    <m/>
    <m/>
    <m/>
    <m/>
    <m/>
    <m/>
    <m/>
    <m/>
    <m/>
    <m/>
    <m/>
    <m/>
    <m/>
    <m/>
    <m/>
    <m/>
    <m/>
    <m/>
    <m/>
    <m/>
    <m/>
    <m/>
    <m/>
    <m/>
    <m/>
    <m/>
    <m/>
    <m/>
    <n v="0"/>
    <n v="0"/>
    <n v="0"/>
    <n v="0"/>
    <n v="0"/>
    <n v="0"/>
    <m/>
    <n v="0"/>
    <n v="0"/>
    <n v="0"/>
    <n v="0"/>
    <n v="0"/>
    <n v="0"/>
    <m/>
    <n v="0"/>
    <m/>
    <n v="0"/>
    <m/>
    <x v="1"/>
    <n v="0"/>
    <m/>
    <m/>
    <m/>
    <m/>
    <m/>
    <m/>
    <m/>
    <m/>
    <m/>
    <m/>
    <m/>
    <m/>
    <m/>
    <m/>
    <m/>
    <m/>
    <m/>
    <m/>
    <m/>
    <m/>
    <m/>
    <m/>
    <m/>
    <x v="1"/>
  </r>
  <r>
    <x v="1"/>
    <s v="R_1jTgpLteWbMcmYP"/>
    <s v="PA"/>
    <n v="15201"/>
    <s v="Middle Atlantic"/>
    <x v="3"/>
    <s v="Producer Cooperative"/>
    <m/>
    <x v="1"/>
    <n v="1999"/>
    <n v="18"/>
    <x v="3"/>
    <s v="11+ years"/>
    <x v="1"/>
    <m/>
    <m/>
    <m/>
    <m/>
    <m/>
    <m/>
    <m/>
    <m/>
    <m/>
    <m/>
    <m/>
    <m/>
    <m/>
    <m/>
    <m/>
    <m/>
    <m/>
    <m/>
    <m/>
    <m/>
    <m/>
    <m/>
    <m/>
    <m/>
    <m/>
    <m/>
    <m/>
    <m/>
    <m/>
    <m/>
    <m/>
    <m/>
    <m/>
    <m/>
    <m/>
    <m/>
    <m/>
    <m/>
    <m/>
    <m/>
    <m/>
    <m/>
    <m/>
    <m/>
    <n v="0"/>
    <n v="0"/>
    <n v="0"/>
    <n v="0"/>
    <n v="0"/>
    <n v="0"/>
    <m/>
    <n v="0"/>
    <n v="0"/>
    <n v="0"/>
    <n v="0"/>
    <n v="0"/>
    <n v="0"/>
    <m/>
    <n v="0"/>
    <m/>
    <n v="0"/>
    <m/>
    <x v="1"/>
    <n v="0"/>
    <m/>
    <m/>
    <m/>
    <m/>
    <m/>
    <m/>
    <m/>
    <m/>
    <m/>
    <m/>
    <m/>
    <m/>
    <m/>
    <m/>
    <m/>
    <m/>
    <m/>
    <m/>
    <m/>
    <m/>
    <m/>
    <m/>
    <m/>
    <x v="3"/>
  </r>
  <r>
    <x v="1"/>
    <s v="R_3iVCRebhEuVSAZQ"/>
    <s v="PA"/>
    <n v="15201"/>
    <s v="Middle Atlantic"/>
    <x v="3"/>
    <s v="S Corp"/>
    <m/>
    <x v="0"/>
    <n v="2014"/>
    <n v="3"/>
    <x v="1"/>
    <s v="3 - 5 years"/>
    <x v="0"/>
    <n v="502405"/>
    <n v="412393"/>
    <m/>
    <m/>
    <n v="412393"/>
    <n v="64"/>
    <n v="7353"/>
    <n v="663"/>
    <n v="0"/>
    <n v="376954"/>
    <n v="25821"/>
    <n v="4000"/>
    <n v="0"/>
    <n v="0"/>
    <n v="40563"/>
    <n v="0"/>
    <n v="0"/>
    <n v="0"/>
    <s v="honey (35790- other processed)"/>
    <n v="3560"/>
    <s v="misc other"/>
    <n v="-46585"/>
    <s v="bottle returns"/>
    <n v="99.999999999999986"/>
    <n v="1.5519177095634501E-2"/>
    <n v="1.7830079560031329"/>
    <n v="0.16076897522508868"/>
    <n v="0"/>
    <n v="91.406498170434517"/>
    <n v="6.2612604966621648"/>
    <n v="0.96994856847715649"/>
    <n v="0"/>
    <n v="0"/>
    <n v="9.8360059457847253"/>
    <n v="0"/>
    <n v="0"/>
    <n v="0"/>
    <m/>
    <n v="0.86325422594466938"/>
    <m/>
    <n v="-11.296263515627084"/>
    <m/>
    <n v="0.16076897522508868"/>
    <n v="0.37294522457946577"/>
    <n v="0"/>
    <n v="0"/>
    <n v="0"/>
    <n v="0"/>
    <n v="0"/>
    <n v="0"/>
    <m/>
    <n v="0"/>
    <n v="0"/>
    <n v="0"/>
    <n v="0"/>
    <n v="0"/>
    <n v="0"/>
    <m/>
    <n v="0"/>
    <m/>
    <n v="0"/>
    <m/>
    <x v="1"/>
    <n v="0"/>
    <m/>
    <m/>
    <m/>
    <m/>
    <m/>
    <m/>
    <m/>
    <m/>
    <m/>
    <m/>
    <m/>
    <m/>
    <m/>
    <m/>
    <m/>
    <m/>
    <m/>
    <m/>
    <m/>
    <m/>
    <m/>
    <m/>
    <m/>
    <x v="1"/>
  </r>
  <r>
    <x v="1"/>
    <s v="R_2wymJfdPl1gAvYq"/>
    <s v="PA"/>
    <n v="17102"/>
    <s v="Middle Atlantic"/>
    <x v="3"/>
    <s v="LLC"/>
    <m/>
    <x v="0"/>
    <n v="2015"/>
    <n v="2"/>
    <x v="5"/>
    <s v="0 - 2 years"/>
    <x v="2"/>
    <n v="389061"/>
    <n v="389061"/>
    <m/>
    <m/>
    <m/>
    <m/>
    <m/>
    <m/>
    <m/>
    <m/>
    <m/>
    <m/>
    <m/>
    <m/>
    <m/>
    <m/>
    <m/>
    <m/>
    <m/>
    <m/>
    <m/>
    <m/>
    <m/>
    <m/>
    <m/>
    <m/>
    <m/>
    <m/>
    <m/>
    <m/>
    <m/>
    <m/>
    <m/>
    <m/>
    <m/>
    <m/>
    <m/>
    <m/>
    <m/>
    <m/>
    <m/>
    <m/>
    <m/>
    <m/>
    <n v="0"/>
    <n v="0"/>
    <n v="0"/>
    <n v="0"/>
    <n v="0"/>
    <n v="0"/>
    <m/>
    <n v="0"/>
    <n v="0"/>
    <n v="0"/>
    <n v="0"/>
    <n v="0"/>
    <n v="0"/>
    <m/>
    <n v="0"/>
    <m/>
    <n v="0"/>
    <m/>
    <x v="1"/>
    <n v="0"/>
    <m/>
    <m/>
    <m/>
    <m/>
    <m/>
    <m/>
    <m/>
    <m/>
    <m/>
    <m/>
    <m/>
    <m/>
    <m/>
    <m/>
    <m/>
    <m/>
    <m/>
    <m/>
    <m/>
    <m/>
    <m/>
    <m/>
    <m/>
    <x v="1"/>
  </r>
  <r>
    <x v="1"/>
    <s v="R_1g28qf8i1WHEa2D"/>
    <s v="NY"/>
    <n v="12401"/>
    <s v="Middle Atlantic"/>
    <x v="3"/>
    <s v="B Corp"/>
    <m/>
    <x v="0"/>
    <n v="2009"/>
    <n v="8"/>
    <x v="2"/>
    <s v="6 - 10 years"/>
    <x v="1"/>
    <m/>
    <m/>
    <m/>
    <m/>
    <m/>
    <m/>
    <m/>
    <m/>
    <m/>
    <m/>
    <m/>
    <m/>
    <m/>
    <m/>
    <m/>
    <m/>
    <m/>
    <m/>
    <m/>
    <m/>
    <m/>
    <m/>
    <m/>
    <m/>
    <m/>
    <m/>
    <m/>
    <m/>
    <m/>
    <m/>
    <m/>
    <m/>
    <m/>
    <m/>
    <m/>
    <m/>
    <m/>
    <m/>
    <m/>
    <m/>
    <m/>
    <m/>
    <m/>
    <m/>
    <n v="0"/>
    <n v="0"/>
    <n v="0"/>
    <n v="0"/>
    <n v="0"/>
    <n v="0"/>
    <m/>
    <n v="0"/>
    <n v="0"/>
    <n v="0"/>
    <n v="0"/>
    <n v="0"/>
    <n v="0"/>
    <m/>
    <n v="0"/>
    <m/>
    <n v="0"/>
    <m/>
    <x v="1"/>
    <n v="0"/>
    <m/>
    <m/>
    <m/>
    <m/>
    <m/>
    <m/>
    <m/>
    <m/>
    <m/>
    <m/>
    <m/>
    <m/>
    <m/>
    <m/>
    <m/>
    <m/>
    <m/>
    <m/>
    <m/>
    <m/>
    <m/>
    <m/>
    <m/>
    <x v="1"/>
  </r>
  <r>
    <x v="1"/>
    <s v="R_TqqDtqePWKyFpIJ"/>
    <s v="NY"/>
    <n v="10474"/>
    <s v="Middle Atlantic"/>
    <x v="3"/>
    <s v="Nonprofit"/>
    <m/>
    <x v="2"/>
    <n v="2012"/>
    <n v="5"/>
    <x v="1"/>
    <s v="3 - 5 years"/>
    <x v="1"/>
    <m/>
    <m/>
    <m/>
    <m/>
    <m/>
    <m/>
    <m/>
    <m/>
    <m/>
    <m/>
    <m/>
    <m/>
    <m/>
    <m/>
    <m/>
    <m/>
    <m/>
    <m/>
    <m/>
    <m/>
    <m/>
    <m/>
    <m/>
    <m/>
    <m/>
    <m/>
    <m/>
    <m/>
    <m/>
    <m/>
    <m/>
    <m/>
    <m/>
    <m/>
    <m/>
    <m/>
    <m/>
    <m/>
    <m/>
    <m/>
    <m/>
    <m/>
    <m/>
    <m/>
    <n v="0"/>
    <n v="0"/>
    <n v="0"/>
    <n v="0"/>
    <n v="0"/>
    <n v="0"/>
    <m/>
    <n v="0"/>
    <n v="0"/>
    <n v="0"/>
    <n v="0"/>
    <n v="0"/>
    <n v="0"/>
    <m/>
    <n v="0"/>
    <m/>
    <n v="0"/>
    <m/>
    <x v="1"/>
    <n v="0"/>
    <m/>
    <m/>
    <m/>
    <m/>
    <m/>
    <m/>
    <m/>
    <m/>
    <m/>
    <m/>
    <m/>
    <m/>
    <m/>
    <m/>
    <m/>
    <m/>
    <m/>
    <m/>
    <m/>
    <m/>
    <m/>
    <m/>
    <m/>
    <x v="1"/>
  </r>
  <r>
    <x v="1"/>
    <s v="R_3JrXJqeCR5PmNln"/>
    <s v="WY"/>
    <n v="82082"/>
    <s v="Mountain"/>
    <x v="1"/>
    <s v="Producer Cooperative"/>
    <m/>
    <x v="1"/>
    <n v="2009"/>
    <n v="8"/>
    <x v="2"/>
    <s v="6 - 10 years"/>
    <x v="2"/>
    <n v="6000"/>
    <m/>
    <n v="2550"/>
    <n v="0.42499999999999999"/>
    <m/>
    <m/>
    <m/>
    <m/>
    <m/>
    <m/>
    <m/>
    <m/>
    <m/>
    <m/>
    <m/>
    <m/>
    <m/>
    <m/>
    <m/>
    <m/>
    <m/>
    <m/>
    <m/>
    <m/>
    <m/>
    <m/>
    <m/>
    <m/>
    <m/>
    <m/>
    <m/>
    <m/>
    <m/>
    <m/>
    <m/>
    <m/>
    <m/>
    <m/>
    <m/>
    <m/>
    <m/>
    <m/>
    <m/>
    <m/>
    <n v="0"/>
    <n v="0"/>
    <n v="0"/>
    <n v="0"/>
    <n v="0"/>
    <n v="0"/>
    <m/>
    <n v="0"/>
    <n v="0"/>
    <n v="0"/>
    <n v="0"/>
    <n v="0"/>
    <n v="0"/>
    <m/>
    <n v="0"/>
    <m/>
    <n v="0"/>
    <m/>
    <x v="1"/>
    <n v="0"/>
    <m/>
    <m/>
    <m/>
    <m/>
    <m/>
    <m/>
    <m/>
    <m/>
    <m/>
    <m/>
    <m/>
    <m/>
    <m/>
    <m/>
    <m/>
    <m/>
    <m/>
    <m/>
    <m/>
    <m/>
    <m/>
    <m/>
    <m/>
    <x v="3"/>
  </r>
  <r>
    <x v="1"/>
    <s v="R_2TLYbftoLBo1ODe"/>
    <s v="CO"/>
    <n v="80524"/>
    <s v="Mountain"/>
    <x v="1"/>
    <s v="LLC"/>
    <m/>
    <x v="0"/>
    <n v="2011"/>
    <n v="6"/>
    <x v="2"/>
    <s v="6 - 10 years"/>
    <x v="0"/>
    <n v="3100000"/>
    <n v="3100000"/>
    <m/>
    <m/>
    <m/>
    <m/>
    <m/>
    <m/>
    <m/>
    <m/>
    <m/>
    <m/>
    <m/>
    <m/>
    <m/>
    <m/>
    <m/>
    <m/>
    <m/>
    <m/>
    <m/>
    <m/>
    <m/>
    <m/>
    <m/>
    <m/>
    <m/>
    <m/>
    <m/>
    <m/>
    <m/>
    <m/>
    <m/>
    <m/>
    <m/>
    <m/>
    <m/>
    <m/>
    <m/>
    <m/>
    <m/>
    <m/>
    <m/>
    <m/>
    <n v="0"/>
    <n v="0"/>
    <n v="0"/>
    <n v="0"/>
    <n v="0"/>
    <n v="0"/>
    <m/>
    <n v="0"/>
    <n v="0"/>
    <n v="0"/>
    <n v="0"/>
    <n v="0"/>
    <n v="0"/>
    <m/>
    <n v="0"/>
    <m/>
    <n v="0"/>
    <m/>
    <x v="1"/>
    <n v="0"/>
    <m/>
    <m/>
    <m/>
    <m/>
    <m/>
    <m/>
    <m/>
    <m/>
    <m/>
    <m/>
    <m/>
    <m/>
    <m/>
    <m/>
    <m/>
    <m/>
    <m/>
    <m/>
    <m/>
    <m/>
    <m/>
    <m/>
    <m/>
    <x v="1"/>
  </r>
  <r>
    <x v="1"/>
    <s v="R_3g5zTh8JwrVQqeJ"/>
    <s v="CT"/>
    <n v="6423"/>
    <s v="New England"/>
    <x v="3"/>
    <s v="LLC"/>
    <m/>
    <x v="0"/>
    <n v="2008"/>
    <n v="9"/>
    <x v="2"/>
    <s v="6 - 10 years"/>
    <x v="1"/>
    <m/>
    <m/>
    <m/>
    <m/>
    <m/>
    <m/>
    <m/>
    <m/>
    <m/>
    <m/>
    <m/>
    <m/>
    <m/>
    <m/>
    <m/>
    <m/>
    <m/>
    <m/>
    <m/>
    <m/>
    <m/>
    <m/>
    <m/>
    <m/>
    <m/>
    <m/>
    <m/>
    <m/>
    <m/>
    <m/>
    <m/>
    <m/>
    <m/>
    <m/>
    <m/>
    <m/>
    <m/>
    <m/>
    <m/>
    <m/>
    <m/>
    <m/>
    <m/>
    <m/>
    <n v="0"/>
    <n v="0"/>
    <n v="0"/>
    <n v="0"/>
    <n v="0"/>
    <n v="0"/>
    <m/>
    <n v="0"/>
    <n v="0"/>
    <n v="0"/>
    <n v="0"/>
    <n v="0"/>
    <n v="0"/>
    <m/>
    <n v="0"/>
    <m/>
    <n v="0"/>
    <m/>
    <x v="1"/>
    <n v="0"/>
    <m/>
    <m/>
    <m/>
    <m/>
    <m/>
    <m/>
    <m/>
    <m/>
    <m/>
    <m/>
    <m/>
    <m/>
    <m/>
    <m/>
    <m/>
    <m/>
    <m/>
    <m/>
    <m/>
    <m/>
    <m/>
    <m/>
    <m/>
    <x v="2"/>
  </r>
  <r>
    <x v="1"/>
    <s v="R_1dv5nLKLd2DBGhN"/>
    <s v="MA"/>
    <n v="1945"/>
    <s v="New England"/>
    <x v="3"/>
    <s v="Consumer Cooperative"/>
    <m/>
    <x v="1"/>
    <n v="1993"/>
    <n v="24"/>
    <x v="4"/>
    <s v="11+ years"/>
    <x v="2"/>
    <m/>
    <m/>
    <m/>
    <m/>
    <m/>
    <m/>
    <m/>
    <m/>
    <m/>
    <m/>
    <m/>
    <m/>
    <m/>
    <m/>
    <m/>
    <m/>
    <m/>
    <m/>
    <m/>
    <m/>
    <m/>
    <m/>
    <m/>
    <m/>
    <m/>
    <m/>
    <m/>
    <m/>
    <m/>
    <m/>
    <m/>
    <m/>
    <m/>
    <m/>
    <m/>
    <m/>
    <m/>
    <m/>
    <m/>
    <m/>
    <m/>
    <m/>
    <m/>
    <m/>
    <n v="0"/>
    <n v="0"/>
    <n v="0"/>
    <n v="0"/>
    <n v="0"/>
    <n v="0"/>
    <m/>
    <n v="0"/>
    <n v="0"/>
    <n v="0"/>
    <n v="0"/>
    <n v="0"/>
    <n v="0"/>
    <m/>
    <n v="0"/>
    <m/>
    <n v="0"/>
    <m/>
    <x v="1"/>
    <n v="0"/>
    <m/>
    <m/>
    <m/>
    <m/>
    <m/>
    <m/>
    <m/>
    <m/>
    <m/>
    <m/>
    <m/>
    <m/>
    <m/>
    <m/>
    <m/>
    <m/>
    <m/>
    <m/>
    <m/>
    <m/>
    <m/>
    <m/>
    <m/>
    <x v="1"/>
  </r>
  <r>
    <x v="1"/>
    <s v="R_1LoJRWnmmoqx5n5"/>
    <s v="MA"/>
    <n v="2332"/>
    <s v="New England"/>
    <x v="3"/>
    <s v="LLC"/>
    <m/>
    <x v="0"/>
    <n v="2010"/>
    <n v="7"/>
    <x v="2"/>
    <s v="6 - 10 years"/>
    <x v="1"/>
    <m/>
    <m/>
    <m/>
    <m/>
    <m/>
    <m/>
    <m/>
    <m/>
    <m/>
    <m/>
    <m/>
    <m/>
    <m/>
    <m/>
    <m/>
    <m/>
    <m/>
    <m/>
    <m/>
    <m/>
    <m/>
    <m/>
    <m/>
    <m/>
    <m/>
    <m/>
    <m/>
    <m/>
    <m/>
    <m/>
    <m/>
    <m/>
    <m/>
    <m/>
    <m/>
    <m/>
    <m/>
    <m/>
    <m/>
    <m/>
    <m/>
    <m/>
    <m/>
    <m/>
    <n v="0"/>
    <n v="0"/>
    <n v="0"/>
    <n v="0"/>
    <n v="0"/>
    <n v="0"/>
    <m/>
    <n v="0"/>
    <n v="0"/>
    <n v="0"/>
    <n v="0"/>
    <n v="0"/>
    <n v="0"/>
    <m/>
    <n v="0"/>
    <m/>
    <n v="0"/>
    <m/>
    <x v="1"/>
    <n v="0"/>
    <m/>
    <m/>
    <m/>
    <m/>
    <m/>
    <m/>
    <m/>
    <m/>
    <m/>
    <m/>
    <m/>
    <m/>
    <m/>
    <m/>
    <m/>
    <m/>
    <m/>
    <m/>
    <m/>
    <m/>
    <m/>
    <m/>
    <m/>
    <x v="1"/>
  </r>
  <r>
    <x v="1"/>
    <s v="R_pSIXZItFhUdOnF7"/>
    <s v="MA"/>
    <n v="1226"/>
    <s v="New England"/>
    <x v="3"/>
    <s v="LLC"/>
    <m/>
    <x v="0"/>
    <n v="2008"/>
    <n v="9"/>
    <x v="2"/>
    <s v="6 - 10 years"/>
    <x v="2"/>
    <m/>
    <m/>
    <m/>
    <m/>
    <m/>
    <m/>
    <m/>
    <m/>
    <m/>
    <m/>
    <m/>
    <m/>
    <m/>
    <m/>
    <m/>
    <m/>
    <m/>
    <m/>
    <m/>
    <m/>
    <m/>
    <m/>
    <m/>
    <m/>
    <m/>
    <m/>
    <m/>
    <m/>
    <m/>
    <m/>
    <m/>
    <m/>
    <m/>
    <m/>
    <m/>
    <m/>
    <m/>
    <m/>
    <m/>
    <m/>
    <m/>
    <m/>
    <m/>
    <m/>
    <n v="0"/>
    <n v="0"/>
    <n v="0"/>
    <n v="0"/>
    <n v="0"/>
    <n v="0"/>
    <m/>
    <n v="0"/>
    <n v="0"/>
    <n v="0"/>
    <n v="0"/>
    <n v="0"/>
    <n v="0"/>
    <m/>
    <n v="0"/>
    <m/>
    <n v="0"/>
    <m/>
    <x v="1"/>
    <n v="0"/>
    <m/>
    <m/>
    <m/>
    <m/>
    <m/>
    <m/>
    <m/>
    <m/>
    <m/>
    <m/>
    <m/>
    <m/>
    <m/>
    <m/>
    <m/>
    <m/>
    <m/>
    <m/>
    <m/>
    <m/>
    <m/>
    <m/>
    <m/>
    <x v="1"/>
  </r>
  <r>
    <x v="1"/>
    <s v="R_stKLTiWiQhkm5QR"/>
    <s v="MA"/>
    <n v="2129"/>
    <s v="New England"/>
    <x v="3"/>
    <s v="LLC"/>
    <m/>
    <x v="0"/>
    <n v="2002"/>
    <n v="15"/>
    <x v="0"/>
    <s v="11+ years"/>
    <x v="2"/>
    <m/>
    <m/>
    <m/>
    <m/>
    <m/>
    <m/>
    <m/>
    <m/>
    <m/>
    <m/>
    <m/>
    <m/>
    <m/>
    <m/>
    <m/>
    <m/>
    <m/>
    <m/>
    <m/>
    <m/>
    <m/>
    <m/>
    <m/>
    <m/>
    <m/>
    <m/>
    <m/>
    <m/>
    <m/>
    <m/>
    <m/>
    <m/>
    <m/>
    <m/>
    <m/>
    <m/>
    <m/>
    <m/>
    <m/>
    <m/>
    <m/>
    <m/>
    <m/>
    <m/>
    <n v="0"/>
    <n v="0"/>
    <n v="0"/>
    <n v="0"/>
    <n v="0"/>
    <n v="0"/>
    <m/>
    <n v="0"/>
    <n v="0"/>
    <n v="0"/>
    <n v="0"/>
    <n v="0"/>
    <n v="0"/>
    <m/>
    <n v="0"/>
    <m/>
    <n v="0"/>
    <m/>
    <x v="1"/>
    <n v="0"/>
    <m/>
    <m/>
    <m/>
    <m/>
    <m/>
    <m/>
    <m/>
    <m/>
    <m/>
    <m/>
    <m/>
    <m/>
    <m/>
    <m/>
    <m/>
    <m/>
    <m/>
    <m/>
    <m/>
    <m/>
    <m/>
    <m/>
    <m/>
    <x v="1"/>
  </r>
  <r>
    <x v="1"/>
    <s v="R_2YM2okSQfcqM0cI"/>
    <s v="MA"/>
    <n v="2554"/>
    <s v="New England"/>
    <x v="3"/>
    <s v="Nonprofit"/>
    <m/>
    <x v="2"/>
    <n v="2007"/>
    <n v="10"/>
    <x v="2"/>
    <s v="6 - 10 years"/>
    <x v="2"/>
    <n v="100"/>
    <m/>
    <m/>
    <m/>
    <m/>
    <m/>
    <m/>
    <m/>
    <m/>
    <m/>
    <m/>
    <m/>
    <m/>
    <m/>
    <m/>
    <m/>
    <m/>
    <m/>
    <m/>
    <m/>
    <m/>
    <m/>
    <m/>
    <m/>
    <m/>
    <m/>
    <m/>
    <m/>
    <m/>
    <m/>
    <m/>
    <m/>
    <m/>
    <m/>
    <m/>
    <m/>
    <m/>
    <m/>
    <m/>
    <m/>
    <m/>
    <m/>
    <m/>
    <m/>
    <n v="0"/>
    <n v="0"/>
    <n v="0"/>
    <n v="0"/>
    <n v="0"/>
    <n v="0"/>
    <m/>
    <n v="0"/>
    <n v="0"/>
    <n v="0"/>
    <n v="0"/>
    <n v="0"/>
    <n v="0"/>
    <m/>
    <n v="0"/>
    <m/>
    <n v="0"/>
    <m/>
    <x v="1"/>
    <n v="0"/>
    <m/>
    <m/>
    <m/>
    <m/>
    <m/>
    <m/>
    <m/>
    <m/>
    <m/>
    <m/>
    <m/>
    <m/>
    <m/>
    <m/>
    <m/>
    <m/>
    <m/>
    <m/>
    <m/>
    <m/>
    <m/>
    <m/>
    <m/>
    <x v="1"/>
  </r>
  <r>
    <x v="1"/>
    <s v="R_2EhsgoDCbKVRxqQ"/>
    <s v="VT"/>
    <n v="5701"/>
    <s v="New England"/>
    <x v="3"/>
    <s v="Nonprofit"/>
    <m/>
    <x v="2"/>
    <n v="2012"/>
    <n v="5"/>
    <x v="1"/>
    <s v="3 - 5 years"/>
    <x v="2"/>
    <m/>
    <m/>
    <m/>
    <m/>
    <m/>
    <m/>
    <m/>
    <m/>
    <m/>
    <m/>
    <m/>
    <m/>
    <m/>
    <m/>
    <m/>
    <m/>
    <m/>
    <m/>
    <m/>
    <m/>
    <m/>
    <m/>
    <m/>
    <m/>
    <m/>
    <m/>
    <m/>
    <m/>
    <m/>
    <m/>
    <m/>
    <m/>
    <m/>
    <m/>
    <m/>
    <m/>
    <m/>
    <m/>
    <m/>
    <m/>
    <m/>
    <m/>
    <m/>
    <m/>
    <n v="0"/>
    <n v="0"/>
    <n v="0"/>
    <n v="0"/>
    <n v="0"/>
    <n v="0"/>
    <m/>
    <n v="0"/>
    <n v="0"/>
    <n v="0"/>
    <n v="0"/>
    <n v="0"/>
    <n v="0"/>
    <m/>
    <n v="0"/>
    <m/>
    <n v="0"/>
    <m/>
    <x v="1"/>
    <n v="0"/>
    <m/>
    <m/>
    <m/>
    <m/>
    <m/>
    <m/>
    <m/>
    <m/>
    <m/>
    <m/>
    <m/>
    <m/>
    <m/>
    <m/>
    <m/>
    <m/>
    <m/>
    <m/>
    <m/>
    <m/>
    <m/>
    <m/>
    <m/>
    <x v="1"/>
  </r>
  <r>
    <x v="1"/>
    <s v="R_3howgbNXZxxudc0"/>
    <s v="MA"/>
    <n v="1301"/>
    <s v="New England"/>
    <x v="3"/>
    <s v="Nonprofit"/>
    <m/>
    <x v="2"/>
    <n v="2001"/>
    <n v="16"/>
    <x v="3"/>
    <s v="11+ years"/>
    <x v="0"/>
    <m/>
    <m/>
    <m/>
    <m/>
    <m/>
    <m/>
    <m/>
    <m/>
    <m/>
    <m/>
    <m/>
    <m/>
    <m/>
    <m/>
    <m/>
    <m/>
    <m/>
    <m/>
    <m/>
    <m/>
    <m/>
    <m/>
    <m/>
    <m/>
    <m/>
    <m/>
    <m/>
    <m/>
    <m/>
    <m/>
    <m/>
    <m/>
    <m/>
    <m/>
    <m/>
    <m/>
    <m/>
    <m/>
    <m/>
    <m/>
    <m/>
    <m/>
    <m/>
    <m/>
    <n v="0"/>
    <n v="0"/>
    <n v="0"/>
    <n v="0"/>
    <n v="0"/>
    <n v="0"/>
    <m/>
    <n v="0"/>
    <n v="0"/>
    <n v="0"/>
    <n v="0"/>
    <n v="0"/>
    <n v="0"/>
    <m/>
    <n v="0"/>
    <m/>
    <n v="0"/>
    <m/>
    <x v="1"/>
    <n v="0"/>
    <m/>
    <m/>
    <m/>
    <m/>
    <m/>
    <m/>
    <m/>
    <m/>
    <m/>
    <m/>
    <m/>
    <m/>
    <m/>
    <m/>
    <m/>
    <m/>
    <m/>
    <m/>
    <m/>
    <m/>
    <m/>
    <m/>
    <m/>
    <x v="1"/>
  </r>
  <r>
    <x v="1"/>
    <s v="R_C1DIMk5ersvGVax"/>
    <s v="WA"/>
    <n v="98273"/>
    <s v="Pacific"/>
    <x v="1"/>
    <s v="Producer Cooperative"/>
    <m/>
    <x v="1"/>
    <n v="2014"/>
    <n v="3"/>
    <x v="1"/>
    <s v="3 - 5 years"/>
    <x v="0"/>
    <n v="1122117"/>
    <n v="894881"/>
    <n v="375325"/>
    <n v="0.33447938138358119"/>
    <n v="894881"/>
    <n v="644355"/>
    <n v="10397"/>
    <n v="166390"/>
    <n v="0"/>
    <n v="0"/>
    <n v="0"/>
    <n v="4647"/>
    <n v="528"/>
    <n v="0"/>
    <n v="640"/>
    <n v="0"/>
    <n v="916"/>
    <n v="67008"/>
    <s v="Milk, Dairy, Eggs"/>
    <n v="0"/>
    <s v="Nuts (1662-grain)"/>
    <n v="0"/>
    <m/>
    <n v="100"/>
    <n v="72.004545855817696"/>
    <n v="1.1618304556695249"/>
    <n v="18.593533665370032"/>
    <n v="0"/>
    <n v="0"/>
    <n v="0"/>
    <n v="0.51928692194828141"/>
    <n v="5.9002258400837657E-2"/>
    <n v="0"/>
    <n v="7.1517888970712304E-2"/>
    <n v="0"/>
    <n v="0.10235997858933199"/>
    <n v="7.4879229752335785"/>
    <m/>
    <n v="0"/>
    <m/>
    <n v="0"/>
    <m/>
    <n v="18.593533665370032"/>
    <n v="8.2400900231427414"/>
    <n v="0"/>
    <n v="0"/>
    <n v="0"/>
    <n v="0"/>
    <n v="0"/>
    <n v="0"/>
    <m/>
    <n v="0"/>
    <n v="0"/>
    <n v="0"/>
    <n v="0"/>
    <n v="0"/>
    <n v="0"/>
    <m/>
    <n v="0"/>
    <m/>
    <n v="0"/>
    <m/>
    <x v="1"/>
    <n v="0"/>
    <m/>
    <m/>
    <m/>
    <m/>
    <m/>
    <m/>
    <m/>
    <m/>
    <m/>
    <m/>
    <m/>
    <m/>
    <m/>
    <m/>
    <m/>
    <m/>
    <m/>
    <m/>
    <m/>
    <m/>
    <m/>
    <m/>
    <m/>
    <x v="2"/>
  </r>
  <r>
    <x v="1"/>
    <s v="R_UxnYG8mmqbJ48ut"/>
    <s v="WA"/>
    <m/>
    <s v="Pacific"/>
    <x v="1"/>
    <s v="Producer Cooperative"/>
    <m/>
    <x v="1"/>
    <n v="2006"/>
    <n v="11"/>
    <x v="0"/>
    <s v="11+ years"/>
    <x v="1"/>
    <m/>
    <m/>
    <m/>
    <m/>
    <m/>
    <m/>
    <m/>
    <m/>
    <m/>
    <m/>
    <m/>
    <m/>
    <m/>
    <m/>
    <m/>
    <m/>
    <m/>
    <m/>
    <m/>
    <m/>
    <m/>
    <m/>
    <m/>
    <m/>
    <m/>
    <m/>
    <m/>
    <m/>
    <m/>
    <m/>
    <m/>
    <m/>
    <m/>
    <m/>
    <m/>
    <m/>
    <m/>
    <m/>
    <m/>
    <m/>
    <m/>
    <m/>
    <m/>
    <m/>
    <n v="0"/>
    <n v="0"/>
    <n v="0"/>
    <n v="0"/>
    <n v="0"/>
    <n v="0"/>
    <m/>
    <n v="0"/>
    <n v="0"/>
    <n v="0"/>
    <n v="0"/>
    <n v="0"/>
    <n v="0"/>
    <m/>
    <n v="0"/>
    <m/>
    <n v="0"/>
    <m/>
    <x v="1"/>
    <n v="0"/>
    <m/>
    <m/>
    <m/>
    <m/>
    <m/>
    <m/>
    <m/>
    <m/>
    <m/>
    <m/>
    <m/>
    <m/>
    <m/>
    <m/>
    <m/>
    <m/>
    <m/>
    <m/>
    <m/>
    <m/>
    <m/>
    <m/>
    <m/>
    <x v="1"/>
  </r>
  <r>
    <x v="1"/>
    <s v="R_1plr9TW2MXjNtZb"/>
    <s v="OR"/>
    <n v="97540"/>
    <s v="Pacific"/>
    <x v="1"/>
    <s v="No formal legal structure"/>
    <m/>
    <x v="3"/>
    <n v="2016"/>
    <n v="1"/>
    <x v="5"/>
    <s v="0 - 2 years"/>
    <x v="1"/>
    <m/>
    <m/>
    <m/>
    <m/>
    <m/>
    <m/>
    <m/>
    <m/>
    <m/>
    <m/>
    <m/>
    <m/>
    <m/>
    <m/>
    <m/>
    <m/>
    <m/>
    <m/>
    <m/>
    <m/>
    <m/>
    <m/>
    <m/>
    <m/>
    <m/>
    <m/>
    <m/>
    <m/>
    <m/>
    <m/>
    <m/>
    <m/>
    <m/>
    <m/>
    <m/>
    <m/>
    <m/>
    <m/>
    <m/>
    <m/>
    <m/>
    <m/>
    <m/>
    <m/>
    <n v="0"/>
    <n v="0"/>
    <n v="0"/>
    <n v="0"/>
    <n v="0"/>
    <n v="0"/>
    <m/>
    <n v="0"/>
    <n v="0"/>
    <n v="0"/>
    <n v="0"/>
    <n v="0"/>
    <n v="0"/>
    <m/>
    <n v="0"/>
    <m/>
    <n v="0"/>
    <m/>
    <x v="1"/>
    <n v="0"/>
    <m/>
    <m/>
    <m/>
    <m/>
    <m/>
    <m/>
    <m/>
    <m/>
    <m/>
    <m/>
    <m/>
    <m/>
    <m/>
    <m/>
    <m/>
    <m/>
    <m/>
    <m/>
    <m/>
    <m/>
    <m/>
    <m/>
    <m/>
    <x v="1"/>
  </r>
  <r>
    <x v="1"/>
    <s v="R_5gM9sgV4NXbZolP"/>
    <s v="MD"/>
    <n v="21601"/>
    <s v="South Atlantic"/>
    <x v="2"/>
    <s v="B Corp"/>
    <m/>
    <x v="0"/>
    <n v="2016"/>
    <n v="1"/>
    <x v="5"/>
    <s v="0 - 2 years"/>
    <x v="0"/>
    <m/>
    <n v="20000"/>
    <n v="100000"/>
    <m/>
    <m/>
    <m/>
    <m/>
    <m/>
    <m/>
    <m/>
    <m/>
    <m/>
    <m/>
    <m/>
    <m/>
    <m/>
    <m/>
    <m/>
    <m/>
    <m/>
    <m/>
    <m/>
    <m/>
    <m/>
    <m/>
    <m/>
    <m/>
    <m/>
    <m/>
    <m/>
    <m/>
    <m/>
    <m/>
    <m/>
    <m/>
    <m/>
    <m/>
    <m/>
    <m/>
    <m/>
    <m/>
    <m/>
    <m/>
    <m/>
    <n v="0"/>
    <n v="0"/>
    <n v="0"/>
    <n v="0"/>
    <n v="0"/>
    <n v="0"/>
    <m/>
    <n v="0"/>
    <n v="0"/>
    <n v="0"/>
    <n v="0"/>
    <n v="0"/>
    <n v="0"/>
    <m/>
    <n v="0"/>
    <m/>
    <n v="0"/>
    <m/>
    <x v="1"/>
    <n v="0"/>
    <m/>
    <m/>
    <m/>
    <m/>
    <m/>
    <m/>
    <m/>
    <m/>
    <m/>
    <m/>
    <m/>
    <m/>
    <m/>
    <m/>
    <m/>
    <m/>
    <m/>
    <m/>
    <m/>
    <m/>
    <m/>
    <m/>
    <m/>
    <x v="0"/>
  </r>
  <r>
    <x v="1"/>
    <s v="R_3KGFdaHqfvlmDdO"/>
    <s v="NC"/>
    <n v="27603"/>
    <s v="South Atlantic"/>
    <x v="2"/>
    <s v="LLC"/>
    <m/>
    <x v="0"/>
    <n v="2008"/>
    <n v="9"/>
    <x v="2"/>
    <s v="6 - 10 years"/>
    <x v="2"/>
    <n v="7500000"/>
    <n v="75000000"/>
    <n v="6500000"/>
    <n v="0.8666666666666667"/>
    <m/>
    <m/>
    <m/>
    <m/>
    <m/>
    <m/>
    <m/>
    <m/>
    <m/>
    <m/>
    <m/>
    <m/>
    <m/>
    <m/>
    <m/>
    <m/>
    <m/>
    <m/>
    <m/>
    <m/>
    <m/>
    <m/>
    <m/>
    <m/>
    <m/>
    <m/>
    <m/>
    <m/>
    <m/>
    <m/>
    <m/>
    <m/>
    <m/>
    <m/>
    <m/>
    <m/>
    <m/>
    <m/>
    <m/>
    <m/>
    <n v="0"/>
    <n v="0"/>
    <n v="0"/>
    <n v="0"/>
    <n v="0"/>
    <n v="0"/>
    <m/>
    <n v="0"/>
    <n v="0"/>
    <n v="0"/>
    <n v="0"/>
    <n v="0"/>
    <n v="0"/>
    <m/>
    <n v="0"/>
    <m/>
    <n v="0"/>
    <m/>
    <x v="1"/>
    <n v="0"/>
    <m/>
    <m/>
    <m/>
    <m/>
    <m/>
    <m/>
    <m/>
    <m/>
    <m/>
    <m/>
    <m/>
    <m/>
    <m/>
    <m/>
    <m/>
    <m/>
    <m/>
    <m/>
    <m/>
    <m/>
    <m/>
    <m/>
    <m/>
    <x v="3"/>
  </r>
  <r>
    <x v="1"/>
    <s v="R_3HtVkAsdgzZPcjN"/>
    <s v="VA"/>
    <n v="22718"/>
    <s v="South Atlantic"/>
    <x v="2"/>
    <s v="LLC"/>
    <m/>
    <x v="0"/>
    <n v="2011"/>
    <n v="6"/>
    <x v="2"/>
    <s v="6 - 10 years"/>
    <x v="0"/>
    <m/>
    <m/>
    <m/>
    <m/>
    <m/>
    <m/>
    <m/>
    <m/>
    <m/>
    <m/>
    <m/>
    <m/>
    <m/>
    <m/>
    <m/>
    <m/>
    <m/>
    <m/>
    <m/>
    <m/>
    <m/>
    <m/>
    <m/>
    <m/>
    <m/>
    <m/>
    <m/>
    <m/>
    <m/>
    <m/>
    <m/>
    <m/>
    <m/>
    <m/>
    <m/>
    <m/>
    <m/>
    <m/>
    <m/>
    <m/>
    <m/>
    <m/>
    <m/>
    <m/>
    <n v="0"/>
    <n v="0"/>
    <n v="0"/>
    <n v="0"/>
    <n v="0"/>
    <n v="0"/>
    <m/>
    <n v="0"/>
    <n v="0"/>
    <n v="0"/>
    <n v="0"/>
    <n v="0"/>
    <n v="0"/>
    <m/>
    <n v="0"/>
    <m/>
    <n v="0"/>
    <m/>
    <x v="1"/>
    <n v="0"/>
    <m/>
    <m/>
    <m/>
    <m/>
    <m/>
    <m/>
    <m/>
    <m/>
    <m/>
    <m/>
    <m/>
    <m/>
    <m/>
    <m/>
    <m/>
    <m/>
    <m/>
    <m/>
    <m/>
    <m/>
    <m/>
    <m/>
    <m/>
    <x v="1"/>
  </r>
  <r>
    <x v="1"/>
    <s v="R_1ImjU7u8tIs2OGW"/>
    <s v="SC"/>
    <n v="29571"/>
    <s v="South Atlantic"/>
    <x v="2"/>
    <s v="Nonprofit"/>
    <m/>
    <x v="2"/>
    <n v="2015"/>
    <n v="2"/>
    <x v="5"/>
    <s v="0 - 2 years"/>
    <x v="1"/>
    <m/>
    <m/>
    <m/>
    <m/>
    <m/>
    <m/>
    <m/>
    <m/>
    <m/>
    <m/>
    <m/>
    <m/>
    <m/>
    <m/>
    <m/>
    <m/>
    <m/>
    <m/>
    <m/>
    <m/>
    <m/>
    <m/>
    <m/>
    <m/>
    <m/>
    <m/>
    <m/>
    <m/>
    <m/>
    <m/>
    <m/>
    <m/>
    <m/>
    <m/>
    <m/>
    <m/>
    <m/>
    <m/>
    <m/>
    <m/>
    <m/>
    <m/>
    <m/>
    <m/>
    <n v="0"/>
    <n v="0"/>
    <n v="0"/>
    <n v="0"/>
    <n v="0"/>
    <n v="0"/>
    <m/>
    <n v="0"/>
    <n v="0"/>
    <n v="0"/>
    <n v="0"/>
    <n v="0"/>
    <n v="0"/>
    <m/>
    <n v="0"/>
    <m/>
    <n v="0"/>
    <m/>
    <x v="1"/>
    <n v="0"/>
    <m/>
    <m/>
    <m/>
    <m/>
    <m/>
    <m/>
    <m/>
    <m/>
    <m/>
    <m/>
    <m/>
    <m/>
    <m/>
    <m/>
    <m/>
    <m/>
    <m/>
    <m/>
    <m/>
    <m/>
    <m/>
    <m/>
    <m/>
    <x v="1"/>
  </r>
  <r>
    <x v="1"/>
    <s v="R_1FsQxP4XcWWWSlM"/>
    <s v="WV"/>
    <n v="26260"/>
    <s v="South Atlantic"/>
    <x v="2"/>
    <s v="Nonprofit"/>
    <m/>
    <x v="2"/>
    <n v="2013"/>
    <n v="4"/>
    <x v="1"/>
    <s v="3 - 5 years"/>
    <x v="1"/>
    <m/>
    <m/>
    <m/>
    <m/>
    <m/>
    <m/>
    <m/>
    <m/>
    <m/>
    <m/>
    <m/>
    <m/>
    <m/>
    <m/>
    <m/>
    <m/>
    <m/>
    <m/>
    <m/>
    <m/>
    <m/>
    <m/>
    <m/>
    <m/>
    <m/>
    <m/>
    <m/>
    <m/>
    <m/>
    <m/>
    <m/>
    <m/>
    <m/>
    <m/>
    <m/>
    <m/>
    <m/>
    <m/>
    <m/>
    <m/>
    <m/>
    <m/>
    <m/>
    <m/>
    <n v="0"/>
    <n v="0"/>
    <n v="0"/>
    <n v="0"/>
    <n v="0"/>
    <n v="0"/>
    <m/>
    <n v="0"/>
    <n v="0"/>
    <n v="0"/>
    <n v="0"/>
    <n v="0"/>
    <n v="0"/>
    <m/>
    <n v="0"/>
    <m/>
    <n v="0"/>
    <m/>
    <x v="1"/>
    <n v="0"/>
    <m/>
    <m/>
    <m/>
    <m/>
    <m/>
    <m/>
    <m/>
    <m/>
    <m/>
    <m/>
    <m/>
    <m/>
    <m/>
    <m/>
    <m/>
    <m/>
    <m/>
    <m/>
    <m/>
    <m/>
    <m/>
    <m/>
    <m/>
    <x v="1"/>
  </r>
  <r>
    <x v="1"/>
    <s v="R_8qOWWhDmGktlG6d"/>
    <s v="WV"/>
    <n v="25704"/>
    <s v="South Atlantic"/>
    <x v="2"/>
    <s v="Nonprofit"/>
    <m/>
    <x v="2"/>
    <n v="2012"/>
    <n v="5"/>
    <x v="1"/>
    <s v="3 - 5 years"/>
    <x v="2"/>
    <m/>
    <m/>
    <m/>
    <m/>
    <m/>
    <m/>
    <m/>
    <m/>
    <m/>
    <m/>
    <m/>
    <m/>
    <m/>
    <m/>
    <m/>
    <m/>
    <m/>
    <m/>
    <m/>
    <m/>
    <m/>
    <m/>
    <m/>
    <m/>
    <m/>
    <m/>
    <m/>
    <m/>
    <m/>
    <m/>
    <m/>
    <m/>
    <m/>
    <m/>
    <m/>
    <m/>
    <m/>
    <m/>
    <m/>
    <m/>
    <m/>
    <m/>
    <m/>
    <m/>
    <n v="0"/>
    <n v="0"/>
    <n v="0"/>
    <n v="0"/>
    <n v="0"/>
    <n v="0"/>
    <m/>
    <n v="0"/>
    <n v="0"/>
    <n v="0"/>
    <n v="0"/>
    <n v="0"/>
    <n v="0"/>
    <m/>
    <n v="0"/>
    <m/>
    <n v="0"/>
    <m/>
    <x v="1"/>
    <n v="0"/>
    <m/>
    <m/>
    <m/>
    <m/>
    <m/>
    <m/>
    <m/>
    <m/>
    <m/>
    <m/>
    <m/>
    <m/>
    <m/>
    <m/>
    <m/>
    <m/>
    <m/>
    <m/>
    <m/>
    <m/>
    <m/>
    <m/>
    <m/>
    <x v="1"/>
  </r>
  <r>
    <x v="1"/>
    <s v="R_1qdZCL4G9wU4G1f"/>
    <s v="NC"/>
    <n v="28472"/>
    <s v="South Atlantic"/>
    <x v="2"/>
    <s v="Nonprofit"/>
    <m/>
    <x v="2"/>
    <n v="2011"/>
    <n v="6"/>
    <x v="2"/>
    <s v="6 - 10 years"/>
    <x v="2"/>
    <m/>
    <m/>
    <m/>
    <m/>
    <m/>
    <m/>
    <m/>
    <m/>
    <m/>
    <m/>
    <m/>
    <m/>
    <m/>
    <m/>
    <m/>
    <m/>
    <m/>
    <m/>
    <m/>
    <m/>
    <m/>
    <m/>
    <m/>
    <m/>
    <m/>
    <m/>
    <m/>
    <m/>
    <m/>
    <m/>
    <m/>
    <m/>
    <m/>
    <m/>
    <m/>
    <m/>
    <m/>
    <m/>
    <m/>
    <m/>
    <m/>
    <m/>
    <m/>
    <m/>
    <n v="0"/>
    <n v="0"/>
    <n v="0"/>
    <n v="0"/>
    <n v="0"/>
    <n v="0"/>
    <m/>
    <n v="0"/>
    <n v="0"/>
    <n v="0"/>
    <n v="0"/>
    <n v="0"/>
    <n v="0"/>
    <m/>
    <n v="0"/>
    <m/>
    <n v="0"/>
    <m/>
    <x v="1"/>
    <n v="0"/>
    <m/>
    <m/>
    <m/>
    <m/>
    <m/>
    <m/>
    <m/>
    <m/>
    <m/>
    <m/>
    <m/>
    <m/>
    <m/>
    <m/>
    <m/>
    <m/>
    <m/>
    <m/>
    <m/>
    <m/>
    <m/>
    <m/>
    <m/>
    <x v="1"/>
  </r>
  <r>
    <x v="1"/>
    <s v="R_9Wxc88DJuVBuOqN"/>
    <s v="MN"/>
    <n v="55932"/>
    <s v="West North Central"/>
    <x v="0"/>
    <s v="LLC"/>
    <m/>
    <x v="0"/>
    <n v="2003"/>
    <n v="14"/>
    <x v="0"/>
    <s v="11+ years"/>
    <x v="1"/>
    <n v="1437695"/>
    <n v="1431483"/>
    <n v="1421605"/>
    <n v="0.9888084746764787"/>
    <n v="1431483"/>
    <n v="91876"/>
    <n v="0"/>
    <n v="1149339"/>
    <n v="0"/>
    <n v="0"/>
    <n v="181002"/>
    <n v="30"/>
    <n v="0"/>
    <n v="0"/>
    <n v="9236"/>
    <n v="0"/>
    <n v="0"/>
    <n v="0"/>
    <m/>
    <n v="0"/>
    <m/>
    <n v="0"/>
    <m/>
    <n v="100.00000000000001"/>
    <n v="6.4182389871203505"/>
    <n v="0"/>
    <n v="80.290090766009797"/>
    <n v="0"/>
    <n v="0"/>
    <n v="12.644369510500649"/>
    <n v="2.0957286953460202E-3"/>
    <n v="0"/>
    <n v="0"/>
    <n v="0.64520500767385991"/>
    <n v="0"/>
    <n v="0"/>
    <n v="0"/>
    <m/>
    <n v="0"/>
    <m/>
    <n v="0"/>
    <m/>
    <n v="80.290090766009797"/>
    <n v="0.64730073636920593"/>
    <n v="0"/>
    <n v="0"/>
    <n v="0"/>
    <n v="0"/>
    <n v="0"/>
    <n v="0"/>
    <m/>
    <n v="0"/>
    <n v="0"/>
    <n v="0"/>
    <n v="0"/>
    <n v="0"/>
    <n v="0"/>
    <m/>
    <n v="0"/>
    <m/>
    <n v="0"/>
    <m/>
    <x v="1"/>
    <n v="0"/>
    <m/>
    <m/>
    <m/>
    <m/>
    <m/>
    <m/>
    <m/>
    <m/>
    <m/>
    <m/>
    <m/>
    <m/>
    <m/>
    <m/>
    <m/>
    <m/>
    <m/>
    <m/>
    <m/>
    <m/>
    <m/>
    <m/>
    <m/>
    <x v="3"/>
  </r>
  <r>
    <x v="1"/>
    <s v="R_33a4qikHhjCEdQE"/>
    <s v="MO"/>
    <n v="63090"/>
    <s v="West North Central"/>
    <x v="0"/>
    <s v="S Corp"/>
    <m/>
    <x v="0"/>
    <n v="2014"/>
    <n v="3"/>
    <x v="1"/>
    <s v="3 - 5 years"/>
    <x v="1"/>
    <m/>
    <m/>
    <m/>
    <m/>
    <m/>
    <m/>
    <m/>
    <m/>
    <m/>
    <m/>
    <m/>
    <m/>
    <m/>
    <m/>
    <m/>
    <m/>
    <m/>
    <m/>
    <m/>
    <m/>
    <m/>
    <m/>
    <m/>
    <m/>
    <m/>
    <m/>
    <m/>
    <m/>
    <m/>
    <m/>
    <m/>
    <m/>
    <m/>
    <m/>
    <m/>
    <m/>
    <m/>
    <m/>
    <m/>
    <m/>
    <m/>
    <m/>
    <m/>
    <m/>
    <n v="0"/>
    <n v="0"/>
    <n v="0"/>
    <n v="0"/>
    <n v="0"/>
    <n v="0"/>
    <m/>
    <n v="0"/>
    <n v="0"/>
    <n v="0"/>
    <n v="0"/>
    <n v="0"/>
    <n v="0"/>
    <m/>
    <n v="0"/>
    <m/>
    <n v="0"/>
    <m/>
    <x v="1"/>
    <n v="0"/>
    <m/>
    <m/>
    <m/>
    <m/>
    <m/>
    <m/>
    <m/>
    <m/>
    <m/>
    <m/>
    <m/>
    <m/>
    <m/>
    <m/>
    <m/>
    <m/>
    <m/>
    <m/>
    <m/>
    <m/>
    <m/>
    <m/>
    <m/>
    <x v="2"/>
  </r>
  <r>
    <x v="1"/>
    <s v="R_51HEq8wohVLbN7z"/>
    <s v="MO"/>
    <n v="64112"/>
    <s v="West North Central"/>
    <x v="0"/>
    <s v="LLC"/>
    <m/>
    <x v="0"/>
    <n v="2008"/>
    <n v="9"/>
    <x v="2"/>
    <s v="6 - 10 years"/>
    <x v="1"/>
    <n v="20000"/>
    <m/>
    <m/>
    <m/>
    <m/>
    <m/>
    <m/>
    <m/>
    <m/>
    <m/>
    <m/>
    <m/>
    <m/>
    <m/>
    <m/>
    <m/>
    <m/>
    <m/>
    <m/>
    <m/>
    <m/>
    <m/>
    <m/>
    <m/>
    <m/>
    <m/>
    <m/>
    <m/>
    <m/>
    <m/>
    <m/>
    <m/>
    <m/>
    <m/>
    <m/>
    <m/>
    <m/>
    <m/>
    <m/>
    <m/>
    <m/>
    <m/>
    <m/>
    <m/>
    <n v="0"/>
    <n v="0"/>
    <n v="0"/>
    <n v="0"/>
    <n v="0"/>
    <n v="0"/>
    <m/>
    <n v="0"/>
    <n v="0"/>
    <n v="0"/>
    <n v="0"/>
    <n v="0"/>
    <n v="0"/>
    <m/>
    <n v="0"/>
    <m/>
    <n v="0"/>
    <m/>
    <x v="1"/>
    <n v="0"/>
    <m/>
    <m/>
    <m/>
    <m/>
    <m/>
    <m/>
    <m/>
    <m/>
    <m/>
    <m/>
    <m/>
    <m/>
    <m/>
    <m/>
    <m/>
    <m/>
    <m/>
    <m/>
    <m/>
    <m/>
    <m/>
    <m/>
    <m/>
    <x v="1"/>
  </r>
  <r>
    <x v="1"/>
    <s v="R_1E59GPHh3XcueyU"/>
    <s v="AR"/>
    <n v="72801"/>
    <s v="West South Central"/>
    <x v="2"/>
    <s v="Nonprofit"/>
    <m/>
    <x v="2"/>
    <n v="2010"/>
    <n v="7"/>
    <x v="2"/>
    <s v="6 - 10 years"/>
    <x v="2"/>
    <m/>
    <m/>
    <m/>
    <m/>
    <m/>
    <m/>
    <m/>
    <m/>
    <m/>
    <m/>
    <m/>
    <m/>
    <m/>
    <m/>
    <m/>
    <m/>
    <m/>
    <m/>
    <m/>
    <m/>
    <m/>
    <m/>
    <m/>
    <m/>
    <m/>
    <m/>
    <m/>
    <m/>
    <m/>
    <m/>
    <m/>
    <m/>
    <m/>
    <m/>
    <m/>
    <m/>
    <m/>
    <m/>
    <m/>
    <m/>
    <m/>
    <m/>
    <m/>
    <m/>
    <n v="0"/>
    <n v="0"/>
    <n v="0"/>
    <n v="0"/>
    <n v="0"/>
    <n v="0"/>
    <m/>
    <n v="0"/>
    <n v="0"/>
    <n v="0"/>
    <n v="0"/>
    <n v="0"/>
    <n v="0"/>
    <m/>
    <n v="0"/>
    <m/>
    <n v="0"/>
    <m/>
    <x v="1"/>
    <n v="0"/>
    <m/>
    <m/>
    <m/>
    <m/>
    <m/>
    <m/>
    <m/>
    <m/>
    <m/>
    <m/>
    <m/>
    <m/>
    <m/>
    <m/>
    <m/>
    <m/>
    <m/>
    <m/>
    <m/>
    <m/>
    <m/>
    <m/>
    <m/>
    <x v="1"/>
  </r>
  <r>
    <x v="1"/>
    <s v="R_2fd5ULwzc8bFgVb"/>
    <s v="AR"/>
    <n v="72201"/>
    <s v="West South Central"/>
    <x v="2"/>
    <s v="Nonprofit"/>
    <m/>
    <x v="2"/>
    <n v="2003"/>
    <n v="14"/>
    <x v="0"/>
    <s v="11+ years"/>
    <x v="2"/>
    <m/>
    <m/>
    <m/>
    <m/>
    <m/>
    <m/>
    <m/>
    <m/>
    <m/>
    <m/>
    <m/>
    <m/>
    <m/>
    <m/>
    <m/>
    <m/>
    <m/>
    <m/>
    <m/>
    <m/>
    <m/>
    <m/>
    <m/>
    <m/>
    <m/>
    <m/>
    <m/>
    <m/>
    <m/>
    <m/>
    <m/>
    <m/>
    <m/>
    <m/>
    <m/>
    <m/>
    <m/>
    <m/>
    <m/>
    <m/>
    <m/>
    <m/>
    <m/>
    <m/>
    <n v="0"/>
    <n v="0"/>
    <n v="0"/>
    <n v="0"/>
    <n v="0"/>
    <n v="0"/>
    <m/>
    <n v="0"/>
    <n v="0"/>
    <n v="0"/>
    <n v="0"/>
    <n v="0"/>
    <n v="0"/>
    <m/>
    <n v="0"/>
    <m/>
    <n v="0"/>
    <m/>
    <x v="1"/>
    <n v="0"/>
    <m/>
    <m/>
    <m/>
    <m/>
    <m/>
    <m/>
    <m/>
    <m/>
    <m/>
    <m/>
    <m/>
    <m/>
    <m/>
    <m/>
    <m/>
    <m/>
    <m/>
    <m/>
    <m/>
    <m/>
    <m/>
    <m/>
    <m/>
    <x v="1"/>
  </r>
  <r>
    <x v="0"/>
    <s v="R_1lxBt9JHeI99otl"/>
    <s v="OH"/>
    <n v="45764"/>
    <s v="East North Central"/>
    <x v="0"/>
    <s v="Nonprofit"/>
    <m/>
    <x v="2"/>
    <n v="2015"/>
    <n v="4"/>
    <x v="1"/>
    <s v="3 - 5 years"/>
    <x v="1"/>
    <m/>
    <m/>
    <m/>
    <m/>
    <m/>
    <m/>
    <m/>
    <m/>
    <m/>
    <m/>
    <m/>
    <m/>
    <m/>
    <m/>
    <m/>
    <m/>
    <m/>
    <m/>
    <m/>
    <m/>
    <m/>
    <m/>
    <m/>
    <m/>
    <m/>
    <m/>
    <m/>
    <m/>
    <m/>
    <m/>
    <m/>
    <m/>
    <m/>
    <m/>
    <m/>
    <m/>
    <m/>
    <m/>
    <m/>
    <m/>
    <m/>
    <m/>
    <m/>
    <m/>
    <n v="0"/>
    <m/>
    <m/>
    <m/>
    <m/>
    <m/>
    <m/>
    <m/>
    <m/>
    <m/>
    <m/>
    <m/>
    <m/>
    <m/>
    <m/>
    <m/>
    <m/>
    <m/>
    <x v="1"/>
    <n v="0"/>
    <m/>
    <m/>
    <m/>
    <m/>
    <m/>
    <m/>
    <m/>
    <m/>
    <m/>
    <m/>
    <m/>
    <m/>
    <m/>
    <m/>
    <m/>
    <m/>
    <m/>
    <m/>
    <m/>
    <m/>
    <m/>
    <m/>
    <m/>
    <x v="0"/>
  </r>
  <r>
    <x v="0"/>
    <s v="R_3eyNukNYEUI6aLS"/>
    <s v="MI"/>
    <n v="49440"/>
    <s v="East North Central"/>
    <x v="0"/>
    <s v="No formal legal structure"/>
    <m/>
    <x v="3"/>
    <n v="2018"/>
    <n v="1"/>
    <x v="5"/>
    <s v="0 - 2 years"/>
    <x v="0"/>
    <m/>
    <m/>
    <m/>
    <m/>
    <m/>
    <m/>
    <m/>
    <m/>
    <m/>
    <m/>
    <m/>
    <m/>
    <m/>
    <m/>
    <m/>
    <m/>
    <m/>
    <m/>
    <m/>
    <m/>
    <m/>
    <m/>
    <m/>
    <m/>
    <m/>
    <m/>
    <m/>
    <m/>
    <m/>
    <m/>
    <m/>
    <m/>
    <m/>
    <m/>
    <m/>
    <m/>
    <m/>
    <m/>
    <m/>
    <m/>
    <m/>
    <m/>
    <m/>
    <m/>
    <n v="0"/>
    <m/>
    <m/>
    <m/>
    <m/>
    <m/>
    <m/>
    <m/>
    <m/>
    <m/>
    <m/>
    <m/>
    <m/>
    <m/>
    <m/>
    <m/>
    <m/>
    <m/>
    <x v="1"/>
    <n v="0"/>
    <m/>
    <m/>
    <m/>
    <m/>
    <m/>
    <m/>
    <m/>
    <m/>
    <m/>
    <m/>
    <m/>
    <m/>
    <m/>
    <m/>
    <m/>
    <m/>
    <m/>
    <m/>
    <m/>
    <m/>
    <m/>
    <m/>
    <n v="0"/>
    <x v="0"/>
  </r>
  <r>
    <x v="0"/>
    <s v="R_3nvAOmT5xgLmmKT"/>
    <s v="IN"/>
    <n v="46808"/>
    <s v="East North Central"/>
    <x v="0"/>
    <s v="Producer-Consumer Cooperative"/>
    <m/>
    <x v="1"/>
    <n v="2019"/>
    <n v="0"/>
    <x v="5"/>
    <s v="0 - 2 years"/>
    <x v="1"/>
    <m/>
    <m/>
    <m/>
    <m/>
    <m/>
    <m/>
    <m/>
    <m/>
    <m/>
    <m/>
    <m/>
    <m/>
    <m/>
    <m/>
    <m/>
    <m/>
    <m/>
    <m/>
    <m/>
    <m/>
    <m/>
    <m/>
    <m/>
    <m/>
    <m/>
    <m/>
    <m/>
    <m/>
    <m/>
    <m/>
    <m/>
    <m/>
    <m/>
    <m/>
    <m/>
    <m/>
    <m/>
    <m/>
    <m/>
    <m/>
    <m/>
    <m/>
    <m/>
    <m/>
    <n v="0"/>
    <n v="0"/>
    <n v="0"/>
    <n v="0"/>
    <n v="0"/>
    <n v="0"/>
    <m/>
    <n v="0"/>
    <n v="0"/>
    <n v="0"/>
    <n v="0"/>
    <n v="0"/>
    <n v="0"/>
    <m/>
    <n v="0"/>
    <n v="0"/>
    <n v="0"/>
    <n v="0"/>
    <x v="1"/>
    <n v="0"/>
    <m/>
    <m/>
    <m/>
    <m/>
    <m/>
    <m/>
    <m/>
    <m/>
    <m/>
    <m/>
    <m/>
    <m/>
    <m/>
    <m/>
    <m/>
    <m/>
    <m/>
    <m/>
    <m/>
    <m/>
    <m/>
    <m/>
    <n v="0"/>
    <x v="3"/>
  </r>
  <r>
    <x v="0"/>
    <s v="R_1CHL8SU2x5X94mS"/>
    <s v="IN"/>
    <n v="46140"/>
    <s v="East North Central"/>
    <x v="0"/>
    <s v="Producer Cooperative"/>
    <m/>
    <x v="1"/>
    <n v="2013"/>
    <n v="6"/>
    <x v="2"/>
    <s v="6 - 10 years"/>
    <x v="1"/>
    <n v="300000"/>
    <n v="280000"/>
    <m/>
    <m/>
    <m/>
    <m/>
    <m/>
    <m/>
    <m/>
    <m/>
    <m/>
    <m/>
    <m/>
    <m/>
    <m/>
    <m/>
    <m/>
    <m/>
    <m/>
    <m/>
    <m/>
    <m/>
    <m/>
    <m/>
    <m/>
    <m/>
    <m/>
    <m/>
    <m/>
    <m/>
    <m/>
    <m/>
    <m/>
    <m/>
    <m/>
    <m/>
    <m/>
    <m/>
    <m/>
    <m/>
    <m/>
    <m/>
    <m/>
    <m/>
    <n v="0"/>
    <m/>
    <m/>
    <m/>
    <m/>
    <m/>
    <m/>
    <m/>
    <m/>
    <m/>
    <m/>
    <m/>
    <m/>
    <m/>
    <m/>
    <m/>
    <m/>
    <m/>
    <x v="1"/>
    <n v="0"/>
    <m/>
    <m/>
    <m/>
    <m/>
    <m/>
    <m/>
    <m/>
    <m/>
    <m/>
    <m/>
    <m/>
    <m/>
    <m/>
    <m/>
    <m/>
    <m/>
    <m/>
    <m/>
    <m/>
    <m/>
    <m/>
    <m/>
    <m/>
    <x v="1"/>
  </r>
  <r>
    <x v="0"/>
    <s v="R_24woYlgj07MorCT"/>
    <s v="MI"/>
    <n v="48239"/>
    <s v="East North Central"/>
    <x v="0"/>
    <s v="Nonprofit"/>
    <m/>
    <x v="2"/>
    <n v="2012"/>
    <n v="7"/>
    <x v="2"/>
    <s v="6 - 10 years"/>
    <x v="2"/>
    <m/>
    <m/>
    <n v="5000"/>
    <m/>
    <m/>
    <m/>
    <m/>
    <m/>
    <m/>
    <m/>
    <m/>
    <m/>
    <m/>
    <m/>
    <m/>
    <m/>
    <m/>
    <m/>
    <m/>
    <m/>
    <m/>
    <m/>
    <m/>
    <m/>
    <m/>
    <m/>
    <m/>
    <m/>
    <m/>
    <m/>
    <m/>
    <m/>
    <m/>
    <m/>
    <m/>
    <m/>
    <m/>
    <m/>
    <m/>
    <m/>
    <m/>
    <m/>
    <m/>
    <m/>
    <n v="0"/>
    <m/>
    <m/>
    <m/>
    <m/>
    <m/>
    <m/>
    <m/>
    <m/>
    <m/>
    <m/>
    <m/>
    <m/>
    <m/>
    <m/>
    <m/>
    <m/>
    <m/>
    <x v="1"/>
    <n v="0"/>
    <m/>
    <m/>
    <m/>
    <m/>
    <m/>
    <m/>
    <m/>
    <m/>
    <m/>
    <m/>
    <m/>
    <m/>
    <m/>
    <m/>
    <m/>
    <m/>
    <m/>
    <m/>
    <m/>
    <m/>
    <m/>
    <m/>
    <n v="0"/>
    <x v="1"/>
  </r>
  <r>
    <x v="0"/>
    <s v="R_3P64kyU8C8kxHKe"/>
    <s v="MI"/>
    <n v="49037"/>
    <s v="East North Central"/>
    <x v="0"/>
    <s v="Nonprofit"/>
    <m/>
    <x v="2"/>
    <m/>
    <m/>
    <x v="6"/>
    <m/>
    <x v="1"/>
    <m/>
    <m/>
    <m/>
    <m/>
    <m/>
    <m/>
    <m/>
    <m/>
    <m/>
    <m/>
    <m/>
    <m/>
    <m/>
    <m/>
    <m/>
    <m/>
    <m/>
    <m/>
    <m/>
    <m/>
    <m/>
    <m/>
    <m/>
    <m/>
    <m/>
    <m/>
    <m/>
    <m/>
    <m/>
    <m/>
    <m/>
    <m/>
    <m/>
    <m/>
    <m/>
    <m/>
    <m/>
    <m/>
    <m/>
    <m/>
    <m/>
    <m/>
    <m/>
    <m/>
    <n v="0"/>
    <m/>
    <m/>
    <m/>
    <m/>
    <m/>
    <m/>
    <m/>
    <m/>
    <m/>
    <m/>
    <m/>
    <m/>
    <m/>
    <m/>
    <m/>
    <m/>
    <m/>
    <x v="1"/>
    <n v="0"/>
    <m/>
    <m/>
    <m/>
    <m/>
    <m/>
    <m/>
    <m/>
    <m/>
    <m/>
    <m/>
    <m/>
    <m/>
    <m/>
    <m/>
    <m/>
    <m/>
    <m/>
    <m/>
    <m/>
    <m/>
    <m/>
    <m/>
    <m/>
    <x v="1"/>
  </r>
  <r>
    <x v="0"/>
    <s v="R_27IEq5jYJluMVu2"/>
    <s v="TN"/>
    <n v="37659"/>
    <s v="East South Central"/>
    <x v="2"/>
    <s v="Nonprofit"/>
    <m/>
    <x v="2"/>
    <n v="2008"/>
    <n v="11"/>
    <x v="0"/>
    <s v="11+ years"/>
    <x v="2"/>
    <m/>
    <m/>
    <m/>
    <m/>
    <m/>
    <m/>
    <m/>
    <m/>
    <m/>
    <m/>
    <m/>
    <m/>
    <m/>
    <m/>
    <m/>
    <m/>
    <m/>
    <m/>
    <m/>
    <m/>
    <m/>
    <m/>
    <m/>
    <m/>
    <m/>
    <m/>
    <m/>
    <m/>
    <m/>
    <m/>
    <m/>
    <m/>
    <m/>
    <m/>
    <m/>
    <m/>
    <m/>
    <m/>
    <m/>
    <m/>
    <m/>
    <m/>
    <m/>
    <m/>
    <n v="0"/>
    <m/>
    <m/>
    <m/>
    <m/>
    <m/>
    <m/>
    <m/>
    <m/>
    <m/>
    <m/>
    <m/>
    <m/>
    <m/>
    <m/>
    <m/>
    <m/>
    <m/>
    <x v="1"/>
    <n v="0"/>
    <m/>
    <m/>
    <m/>
    <m/>
    <m/>
    <m/>
    <m/>
    <m/>
    <m/>
    <m/>
    <m/>
    <m/>
    <m/>
    <m/>
    <m/>
    <m/>
    <m/>
    <m/>
    <m/>
    <m/>
    <m/>
    <m/>
    <m/>
    <x v="1"/>
  </r>
  <r>
    <x v="0"/>
    <s v="R_3psvL9QA3U38lat"/>
    <s v="AL"/>
    <n v="35804"/>
    <s v="East South Central"/>
    <x v="2"/>
    <s v="Nonprofit"/>
    <m/>
    <x v="2"/>
    <n v="2012"/>
    <n v="7"/>
    <x v="2"/>
    <s v="6 - 10 years"/>
    <x v="0"/>
    <m/>
    <m/>
    <m/>
    <m/>
    <m/>
    <m/>
    <m/>
    <m/>
    <m/>
    <m/>
    <m/>
    <m/>
    <m/>
    <m/>
    <m/>
    <m/>
    <m/>
    <m/>
    <m/>
    <m/>
    <m/>
    <m/>
    <m/>
    <m/>
    <m/>
    <m/>
    <m/>
    <m/>
    <m/>
    <m/>
    <m/>
    <m/>
    <m/>
    <m/>
    <m/>
    <m/>
    <m/>
    <m/>
    <m/>
    <m/>
    <m/>
    <m/>
    <m/>
    <m/>
    <n v="0"/>
    <m/>
    <m/>
    <m/>
    <m/>
    <m/>
    <m/>
    <m/>
    <m/>
    <m/>
    <m/>
    <m/>
    <m/>
    <m/>
    <m/>
    <m/>
    <m/>
    <m/>
    <x v="1"/>
    <n v="0"/>
    <m/>
    <m/>
    <m/>
    <m/>
    <m/>
    <m/>
    <m/>
    <m/>
    <m/>
    <m/>
    <m/>
    <m/>
    <m/>
    <m/>
    <m/>
    <m/>
    <m/>
    <m/>
    <m/>
    <m/>
    <m/>
    <m/>
    <m/>
    <x v="1"/>
  </r>
  <r>
    <x v="0"/>
    <s v="R_tWZX4wtD8Yso6OJ"/>
    <s v="PA"/>
    <n v="17229"/>
    <s v="Middle Atlantic"/>
    <x v="3"/>
    <s v="Producer Cooperative"/>
    <m/>
    <x v="1"/>
    <n v="1988"/>
    <n v="31"/>
    <x v="4"/>
    <s v="11+ years"/>
    <x v="0"/>
    <n v="2000000"/>
    <n v="1900000"/>
    <m/>
    <m/>
    <n v="1900000"/>
    <n v="1900000"/>
    <n v="0"/>
    <n v="0"/>
    <n v="0"/>
    <n v="0"/>
    <n v="0"/>
    <n v="0"/>
    <n v="0"/>
    <n v="0"/>
    <n v="0"/>
    <m/>
    <n v="0"/>
    <n v="0"/>
    <m/>
    <n v="0"/>
    <m/>
    <n v="0"/>
    <m/>
    <n v="100"/>
    <n v="100"/>
    <n v="0"/>
    <n v="0"/>
    <n v="0"/>
    <n v="0"/>
    <n v="0"/>
    <n v="0"/>
    <n v="0"/>
    <n v="0"/>
    <n v="0"/>
    <n v="0"/>
    <n v="0"/>
    <n v="0"/>
    <n v="0"/>
    <n v="0"/>
    <n v="0"/>
    <n v="0"/>
    <m/>
    <n v="0"/>
    <n v="0"/>
    <n v="0"/>
    <m/>
    <m/>
    <m/>
    <m/>
    <m/>
    <m/>
    <m/>
    <m/>
    <m/>
    <m/>
    <m/>
    <m/>
    <m/>
    <m/>
    <m/>
    <m/>
    <m/>
    <x v="1"/>
    <n v="0"/>
    <m/>
    <m/>
    <m/>
    <m/>
    <m/>
    <m/>
    <m/>
    <m/>
    <m/>
    <m/>
    <m/>
    <m/>
    <m/>
    <m/>
    <m/>
    <m/>
    <m/>
    <m/>
    <m/>
    <m/>
    <m/>
    <m/>
    <m/>
    <x v="1"/>
  </r>
  <r>
    <x v="0"/>
    <s v="R_2ysjuQpgLTXoEZu"/>
    <s v="NY"/>
    <n v="14519"/>
    <s v="Middle Atlantic"/>
    <x v="3"/>
    <s v="S Corp"/>
    <m/>
    <x v="0"/>
    <n v="2009"/>
    <n v="10"/>
    <x v="2"/>
    <s v="6 - 10 years"/>
    <x v="1"/>
    <m/>
    <m/>
    <m/>
    <m/>
    <m/>
    <m/>
    <m/>
    <m/>
    <m/>
    <m/>
    <m/>
    <m/>
    <m/>
    <m/>
    <m/>
    <m/>
    <m/>
    <m/>
    <m/>
    <m/>
    <m/>
    <m/>
    <m/>
    <m/>
    <m/>
    <m/>
    <m/>
    <m/>
    <m/>
    <m/>
    <m/>
    <m/>
    <m/>
    <m/>
    <m/>
    <m/>
    <m/>
    <m/>
    <m/>
    <m/>
    <m/>
    <m/>
    <m/>
    <m/>
    <n v="0"/>
    <m/>
    <m/>
    <m/>
    <m/>
    <m/>
    <m/>
    <m/>
    <m/>
    <m/>
    <m/>
    <m/>
    <m/>
    <m/>
    <m/>
    <m/>
    <m/>
    <m/>
    <x v="1"/>
    <n v="0"/>
    <m/>
    <m/>
    <m/>
    <m/>
    <m/>
    <m/>
    <m/>
    <m/>
    <m/>
    <m/>
    <m/>
    <m/>
    <m/>
    <m/>
    <m/>
    <m/>
    <m/>
    <m/>
    <m/>
    <m/>
    <m/>
    <m/>
    <m/>
    <x v="1"/>
  </r>
  <r>
    <x v="0"/>
    <s v="R_2y9PAyenmAkJR3v"/>
    <s v="NY"/>
    <n v="10115"/>
    <s v="Middle Atlantic"/>
    <x v="3"/>
    <s v="Nonprofit"/>
    <m/>
    <x v="2"/>
    <n v="2010"/>
    <n v="9"/>
    <x v="2"/>
    <s v="6 - 10 years"/>
    <x v="1"/>
    <m/>
    <m/>
    <m/>
    <m/>
    <m/>
    <m/>
    <m/>
    <m/>
    <m/>
    <m/>
    <m/>
    <m/>
    <m/>
    <m/>
    <m/>
    <m/>
    <m/>
    <m/>
    <m/>
    <m/>
    <m/>
    <m/>
    <m/>
    <m/>
    <m/>
    <m/>
    <m/>
    <m/>
    <m/>
    <m/>
    <m/>
    <m/>
    <m/>
    <m/>
    <m/>
    <m/>
    <m/>
    <m/>
    <m/>
    <m/>
    <m/>
    <m/>
    <m/>
    <m/>
    <n v="0"/>
    <m/>
    <m/>
    <m/>
    <m/>
    <m/>
    <m/>
    <m/>
    <m/>
    <m/>
    <m/>
    <m/>
    <m/>
    <m/>
    <m/>
    <m/>
    <m/>
    <m/>
    <x v="1"/>
    <n v="0"/>
    <m/>
    <m/>
    <m/>
    <m/>
    <m/>
    <m/>
    <m/>
    <m/>
    <m/>
    <m/>
    <m/>
    <m/>
    <m/>
    <m/>
    <m/>
    <m/>
    <m/>
    <m/>
    <m/>
    <m/>
    <m/>
    <m/>
    <m/>
    <x v="1"/>
  </r>
  <r>
    <x v="0"/>
    <s v="R_2YahLqQ78hT3XBk"/>
    <s v="NY"/>
    <n v="12754"/>
    <s v="Middle Atlantic"/>
    <x v="3"/>
    <s v="Nonprofit"/>
    <m/>
    <x v="2"/>
    <n v="2019"/>
    <n v="0"/>
    <x v="5"/>
    <s v="0 - 2 years"/>
    <x v="0"/>
    <m/>
    <m/>
    <m/>
    <m/>
    <m/>
    <m/>
    <m/>
    <m/>
    <m/>
    <m/>
    <m/>
    <m/>
    <m/>
    <m/>
    <m/>
    <m/>
    <m/>
    <m/>
    <m/>
    <m/>
    <m/>
    <m/>
    <m/>
    <m/>
    <m/>
    <m/>
    <m/>
    <m/>
    <m/>
    <m/>
    <m/>
    <m/>
    <m/>
    <m/>
    <m/>
    <m/>
    <m/>
    <m/>
    <m/>
    <m/>
    <m/>
    <m/>
    <m/>
    <m/>
    <n v="0"/>
    <n v="0"/>
    <n v="0"/>
    <n v="0"/>
    <n v="0"/>
    <n v="0"/>
    <m/>
    <n v="0"/>
    <n v="0"/>
    <n v="0"/>
    <n v="0"/>
    <n v="0"/>
    <n v="0"/>
    <m/>
    <n v="0"/>
    <n v="0"/>
    <n v="0"/>
    <n v="0"/>
    <x v="1"/>
    <n v="0"/>
    <m/>
    <m/>
    <m/>
    <m/>
    <m/>
    <m/>
    <m/>
    <m/>
    <m/>
    <m/>
    <m/>
    <m/>
    <m/>
    <m/>
    <m/>
    <m/>
    <m/>
    <m/>
    <m/>
    <m/>
    <m/>
    <m/>
    <m/>
    <x v="1"/>
  </r>
  <r>
    <x v="0"/>
    <s v="R_2ZKf4aOduh2AC1K"/>
    <s v="PA"/>
    <n v="16801"/>
    <s v="Middle Atlantic"/>
    <x v="3"/>
    <s v="Nonprofit"/>
    <m/>
    <x v="2"/>
    <n v="2018"/>
    <n v="1"/>
    <x v="5"/>
    <s v="0 - 2 years"/>
    <x v="0"/>
    <m/>
    <m/>
    <m/>
    <m/>
    <m/>
    <m/>
    <m/>
    <m/>
    <m/>
    <m/>
    <m/>
    <m/>
    <m/>
    <m/>
    <m/>
    <m/>
    <m/>
    <m/>
    <m/>
    <m/>
    <m/>
    <m/>
    <m/>
    <m/>
    <m/>
    <m/>
    <m/>
    <m/>
    <m/>
    <m/>
    <m/>
    <m/>
    <m/>
    <m/>
    <m/>
    <m/>
    <m/>
    <m/>
    <m/>
    <m/>
    <m/>
    <m/>
    <m/>
    <m/>
    <n v="0"/>
    <m/>
    <m/>
    <m/>
    <m/>
    <m/>
    <m/>
    <m/>
    <m/>
    <m/>
    <m/>
    <m/>
    <m/>
    <m/>
    <m/>
    <m/>
    <m/>
    <m/>
    <x v="1"/>
    <n v="0"/>
    <m/>
    <m/>
    <m/>
    <m/>
    <m/>
    <m/>
    <m/>
    <m/>
    <m/>
    <m/>
    <m/>
    <m/>
    <m/>
    <m/>
    <m/>
    <m/>
    <m/>
    <m/>
    <m/>
    <m/>
    <m/>
    <m/>
    <m/>
    <x v="1"/>
  </r>
  <r>
    <x v="0"/>
    <s v="R_C46nD6mQlwoI5wJ"/>
    <s v="NY"/>
    <n v="10474"/>
    <s v="Middle Atlantic"/>
    <x v="3"/>
    <s v="Nonprofit"/>
    <m/>
    <x v="2"/>
    <n v="2012"/>
    <n v="7"/>
    <x v="2"/>
    <s v="6 - 10 years"/>
    <x v="0"/>
    <m/>
    <m/>
    <m/>
    <m/>
    <m/>
    <m/>
    <m/>
    <m/>
    <m/>
    <m/>
    <m/>
    <m/>
    <m/>
    <m/>
    <m/>
    <m/>
    <m/>
    <m/>
    <m/>
    <m/>
    <m/>
    <m/>
    <m/>
    <m/>
    <m/>
    <m/>
    <m/>
    <m/>
    <m/>
    <m/>
    <m/>
    <m/>
    <m/>
    <m/>
    <m/>
    <m/>
    <m/>
    <m/>
    <m/>
    <m/>
    <m/>
    <m/>
    <m/>
    <m/>
    <n v="0"/>
    <m/>
    <m/>
    <m/>
    <m/>
    <m/>
    <m/>
    <m/>
    <m/>
    <m/>
    <m/>
    <m/>
    <m/>
    <m/>
    <m/>
    <m/>
    <m/>
    <m/>
    <x v="1"/>
    <n v="0"/>
    <m/>
    <m/>
    <m/>
    <m/>
    <m/>
    <m/>
    <m/>
    <m/>
    <m/>
    <m/>
    <m/>
    <m/>
    <m/>
    <m/>
    <m/>
    <m/>
    <m/>
    <m/>
    <m/>
    <m/>
    <m/>
    <m/>
    <m/>
    <x v="1"/>
  </r>
  <r>
    <x v="0"/>
    <s v="R_1onAfF9iNwVJC5S"/>
    <s v="NM"/>
    <n v="87107"/>
    <s v="Mountain"/>
    <x v="1"/>
    <s v="Consumer Cooperative"/>
    <m/>
    <x v="1"/>
    <n v="2007"/>
    <n v="12"/>
    <x v="0"/>
    <s v="11+ years"/>
    <x v="4"/>
    <m/>
    <m/>
    <m/>
    <m/>
    <m/>
    <m/>
    <m/>
    <m/>
    <m/>
    <m/>
    <m/>
    <m/>
    <m/>
    <m/>
    <m/>
    <m/>
    <m/>
    <m/>
    <m/>
    <m/>
    <m/>
    <m/>
    <m/>
    <m/>
    <m/>
    <m/>
    <m/>
    <m/>
    <m/>
    <m/>
    <m/>
    <m/>
    <m/>
    <m/>
    <m/>
    <m/>
    <m/>
    <m/>
    <m/>
    <m/>
    <m/>
    <m/>
    <m/>
    <m/>
    <n v="0"/>
    <m/>
    <m/>
    <m/>
    <m/>
    <m/>
    <m/>
    <m/>
    <m/>
    <m/>
    <m/>
    <m/>
    <m/>
    <m/>
    <m/>
    <m/>
    <m/>
    <m/>
    <x v="1"/>
    <n v="0"/>
    <m/>
    <m/>
    <m/>
    <m/>
    <m/>
    <m/>
    <m/>
    <m/>
    <m/>
    <m/>
    <m/>
    <m/>
    <m/>
    <m/>
    <m/>
    <m/>
    <m/>
    <m/>
    <m/>
    <m/>
    <m/>
    <m/>
    <n v="0"/>
    <x v="2"/>
  </r>
  <r>
    <x v="0"/>
    <s v="R_3iqg7WEJoDCChBV"/>
    <s v="NM"/>
    <n v="87508"/>
    <s v="Mountain"/>
    <x v="1"/>
    <s v="S Corp"/>
    <m/>
    <x v="0"/>
    <n v="1994"/>
    <n v="25"/>
    <x v="4"/>
    <s v="11+ years"/>
    <x v="4"/>
    <n v="420000"/>
    <n v="260000"/>
    <n v="200000"/>
    <n v="0.47619047619047616"/>
    <n v="0"/>
    <m/>
    <m/>
    <m/>
    <m/>
    <m/>
    <m/>
    <m/>
    <m/>
    <m/>
    <m/>
    <m/>
    <m/>
    <m/>
    <s v="Not breaking this down, primarily produce but we deal in all categories "/>
    <m/>
    <m/>
    <m/>
    <m/>
    <m/>
    <m/>
    <m/>
    <m/>
    <m/>
    <m/>
    <m/>
    <m/>
    <m/>
    <m/>
    <m/>
    <m/>
    <m/>
    <m/>
    <m/>
    <m/>
    <m/>
    <m/>
    <m/>
    <m/>
    <m/>
    <n v="0"/>
    <m/>
    <m/>
    <m/>
    <m/>
    <m/>
    <m/>
    <m/>
    <m/>
    <m/>
    <m/>
    <m/>
    <m/>
    <m/>
    <m/>
    <m/>
    <m/>
    <m/>
    <x v="1"/>
    <n v="0"/>
    <m/>
    <m/>
    <m/>
    <m/>
    <m/>
    <m/>
    <m/>
    <m/>
    <m/>
    <m/>
    <m/>
    <m/>
    <m/>
    <m/>
    <m/>
    <m/>
    <m/>
    <m/>
    <m/>
    <m/>
    <m/>
    <s v="Yes"/>
    <n v="10000"/>
    <x v="1"/>
  </r>
  <r>
    <x v="0"/>
    <s v="R_DkPr9xSVkKHTf5T"/>
    <s v="NV"/>
    <n v="89407"/>
    <s v="Mountain"/>
    <x v="1"/>
    <s v="Nonprofit"/>
    <m/>
    <x v="2"/>
    <n v="2016"/>
    <n v="3"/>
    <x v="1"/>
    <s v="3 - 5 years"/>
    <x v="2"/>
    <m/>
    <m/>
    <m/>
    <m/>
    <m/>
    <m/>
    <m/>
    <m/>
    <m/>
    <m/>
    <m/>
    <m/>
    <m/>
    <m/>
    <m/>
    <m/>
    <m/>
    <m/>
    <m/>
    <m/>
    <m/>
    <m/>
    <m/>
    <m/>
    <m/>
    <m/>
    <m/>
    <m/>
    <m/>
    <m/>
    <m/>
    <m/>
    <m/>
    <m/>
    <m/>
    <m/>
    <m/>
    <m/>
    <m/>
    <m/>
    <m/>
    <m/>
    <m/>
    <m/>
    <n v="0"/>
    <m/>
    <m/>
    <m/>
    <m/>
    <m/>
    <m/>
    <m/>
    <m/>
    <m/>
    <m/>
    <m/>
    <m/>
    <m/>
    <m/>
    <m/>
    <m/>
    <m/>
    <x v="1"/>
    <n v="0"/>
    <m/>
    <m/>
    <m/>
    <m/>
    <m/>
    <m/>
    <m/>
    <m/>
    <m/>
    <m/>
    <m/>
    <m/>
    <m/>
    <m/>
    <m/>
    <m/>
    <m/>
    <m/>
    <m/>
    <m/>
    <m/>
    <m/>
    <m/>
    <x v="1"/>
  </r>
  <r>
    <x v="0"/>
    <s v="R_2rVkEvZmXiUSzfw"/>
    <s v="RI"/>
    <n v="2860"/>
    <s v="New England"/>
    <x v="3"/>
    <s v="Nonprofit"/>
    <m/>
    <x v="2"/>
    <n v="2009"/>
    <n v="10"/>
    <x v="2"/>
    <s v="6 - 10 years"/>
    <x v="0"/>
    <m/>
    <m/>
    <m/>
    <m/>
    <m/>
    <m/>
    <m/>
    <m/>
    <m/>
    <m/>
    <m/>
    <m/>
    <m/>
    <m/>
    <m/>
    <m/>
    <m/>
    <m/>
    <m/>
    <m/>
    <m/>
    <m/>
    <m/>
    <m/>
    <m/>
    <m/>
    <m/>
    <m/>
    <m/>
    <m/>
    <m/>
    <m/>
    <m/>
    <m/>
    <m/>
    <m/>
    <m/>
    <m/>
    <m/>
    <m/>
    <m/>
    <m/>
    <m/>
    <m/>
    <n v="0"/>
    <m/>
    <m/>
    <m/>
    <m/>
    <m/>
    <m/>
    <m/>
    <m/>
    <m/>
    <m/>
    <m/>
    <m/>
    <m/>
    <m/>
    <m/>
    <m/>
    <m/>
    <x v="1"/>
    <n v="0"/>
    <m/>
    <m/>
    <m/>
    <m/>
    <m/>
    <m/>
    <m/>
    <m/>
    <m/>
    <m/>
    <m/>
    <m/>
    <m/>
    <m/>
    <m/>
    <m/>
    <m/>
    <m/>
    <m/>
    <m/>
    <m/>
    <m/>
    <m/>
    <x v="1"/>
  </r>
  <r>
    <x v="0"/>
    <s v="R_3n6NPKRidUcCj4q"/>
    <s v="MA"/>
    <n v="1970"/>
    <s v="New England"/>
    <x v="3"/>
    <s v="Other"/>
    <s v="not-for-profit in MA (no taxes) (cooperative) and C-Corp federally"/>
    <x v="3"/>
    <n v="1993"/>
    <n v="26"/>
    <x v="4"/>
    <s v="11+ years"/>
    <x v="2"/>
    <m/>
    <m/>
    <m/>
    <m/>
    <m/>
    <m/>
    <m/>
    <m/>
    <m/>
    <m/>
    <m/>
    <m/>
    <m/>
    <m/>
    <m/>
    <m/>
    <m/>
    <m/>
    <m/>
    <m/>
    <m/>
    <m/>
    <m/>
    <m/>
    <m/>
    <m/>
    <m/>
    <m/>
    <m/>
    <m/>
    <m/>
    <m/>
    <m/>
    <m/>
    <m/>
    <m/>
    <m/>
    <m/>
    <m/>
    <m/>
    <m/>
    <m/>
    <m/>
    <m/>
    <n v="0"/>
    <m/>
    <m/>
    <m/>
    <m/>
    <m/>
    <m/>
    <m/>
    <m/>
    <m/>
    <m/>
    <m/>
    <m/>
    <m/>
    <m/>
    <m/>
    <m/>
    <m/>
    <x v="1"/>
    <n v="0"/>
    <m/>
    <m/>
    <m/>
    <m/>
    <m/>
    <m/>
    <m/>
    <m/>
    <m/>
    <m/>
    <m/>
    <m/>
    <m/>
    <m/>
    <m/>
    <m/>
    <m/>
    <m/>
    <m/>
    <m/>
    <m/>
    <m/>
    <m/>
    <x v="1"/>
  </r>
  <r>
    <x v="0"/>
    <s v="R_31aOKZ5hq2u31R6"/>
    <s v="WA"/>
    <n v="98370"/>
    <s v="Pacific"/>
    <x v="1"/>
    <s v="Producer Cooperative"/>
    <m/>
    <x v="1"/>
    <n v="2015"/>
    <n v="4"/>
    <x v="1"/>
    <s v="3 - 5 years"/>
    <x v="2"/>
    <n v="130000"/>
    <n v="125000"/>
    <m/>
    <m/>
    <m/>
    <m/>
    <m/>
    <m/>
    <m/>
    <m/>
    <m/>
    <m/>
    <m/>
    <m/>
    <m/>
    <m/>
    <m/>
    <m/>
    <m/>
    <m/>
    <m/>
    <m/>
    <m/>
    <m/>
    <m/>
    <m/>
    <m/>
    <m/>
    <m/>
    <m/>
    <m/>
    <m/>
    <m/>
    <m/>
    <m/>
    <m/>
    <m/>
    <m/>
    <m/>
    <m/>
    <m/>
    <m/>
    <m/>
    <m/>
    <n v="0"/>
    <m/>
    <m/>
    <m/>
    <m/>
    <m/>
    <m/>
    <m/>
    <m/>
    <m/>
    <m/>
    <m/>
    <m/>
    <m/>
    <m/>
    <m/>
    <m/>
    <m/>
    <x v="1"/>
    <n v="0"/>
    <m/>
    <m/>
    <m/>
    <m/>
    <m/>
    <m/>
    <m/>
    <m/>
    <m/>
    <m/>
    <m/>
    <m/>
    <m/>
    <m/>
    <m/>
    <m/>
    <m/>
    <m/>
    <m/>
    <m/>
    <m/>
    <m/>
    <m/>
    <x v="1"/>
  </r>
  <r>
    <x v="0"/>
    <s v="R_1j7ckQFPt2CdBTn"/>
    <s v="WA"/>
    <n v="99207"/>
    <s v="Pacific"/>
    <x v="1"/>
    <s v="Producer Cooperative"/>
    <m/>
    <x v="1"/>
    <n v="2014"/>
    <n v="5"/>
    <x v="1"/>
    <s v="3 - 5 years"/>
    <x v="1"/>
    <m/>
    <m/>
    <m/>
    <m/>
    <m/>
    <m/>
    <m/>
    <m/>
    <m/>
    <m/>
    <m/>
    <m/>
    <m/>
    <m/>
    <m/>
    <m/>
    <m/>
    <m/>
    <m/>
    <m/>
    <m/>
    <m/>
    <m/>
    <m/>
    <m/>
    <m/>
    <m/>
    <m/>
    <m/>
    <m/>
    <m/>
    <m/>
    <m/>
    <m/>
    <m/>
    <m/>
    <m/>
    <m/>
    <m/>
    <m/>
    <m/>
    <m/>
    <m/>
    <m/>
    <n v="0"/>
    <m/>
    <m/>
    <m/>
    <m/>
    <m/>
    <m/>
    <m/>
    <m/>
    <m/>
    <m/>
    <m/>
    <m/>
    <m/>
    <m/>
    <m/>
    <m/>
    <m/>
    <x v="1"/>
    <n v="0"/>
    <m/>
    <m/>
    <m/>
    <m/>
    <m/>
    <m/>
    <m/>
    <m/>
    <m/>
    <m/>
    <m/>
    <m/>
    <m/>
    <m/>
    <m/>
    <m/>
    <m/>
    <m/>
    <m/>
    <m/>
    <m/>
    <m/>
    <m/>
    <x v="1"/>
  </r>
  <r>
    <x v="0"/>
    <s v="R_1H1dou6jP3xmfa4"/>
    <s v="CA"/>
    <n v="52250"/>
    <s v="Pacific"/>
    <x v="1"/>
    <s v="S Corp"/>
    <m/>
    <x v="0"/>
    <n v="1975"/>
    <n v="44"/>
    <x v="4"/>
    <s v="11+ years"/>
    <x v="0"/>
    <m/>
    <m/>
    <m/>
    <m/>
    <m/>
    <m/>
    <m/>
    <m/>
    <m/>
    <m/>
    <m/>
    <m/>
    <m/>
    <m/>
    <m/>
    <m/>
    <m/>
    <m/>
    <m/>
    <m/>
    <m/>
    <m/>
    <m/>
    <m/>
    <m/>
    <m/>
    <m/>
    <m/>
    <m/>
    <m/>
    <m/>
    <m/>
    <m/>
    <m/>
    <m/>
    <m/>
    <m/>
    <m/>
    <m/>
    <m/>
    <m/>
    <m/>
    <m/>
    <m/>
    <n v="0"/>
    <m/>
    <m/>
    <m/>
    <m/>
    <m/>
    <m/>
    <m/>
    <m/>
    <m/>
    <m/>
    <m/>
    <m/>
    <m/>
    <m/>
    <m/>
    <m/>
    <m/>
    <x v="1"/>
    <n v="0"/>
    <m/>
    <m/>
    <m/>
    <m/>
    <m/>
    <m/>
    <m/>
    <m/>
    <m/>
    <m/>
    <m/>
    <m/>
    <m/>
    <m/>
    <m/>
    <m/>
    <m/>
    <m/>
    <m/>
    <m/>
    <m/>
    <m/>
    <m/>
    <x v="1"/>
  </r>
  <r>
    <x v="0"/>
    <s v="R_5o2DQEB7iHdO1Hj"/>
    <s v="CA"/>
    <n v="94124"/>
    <s v="Pacific"/>
    <x v="1"/>
    <s v="B Corp"/>
    <m/>
    <x v="0"/>
    <n v="1974"/>
    <n v="45"/>
    <x v="4"/>
    <s v="11+ years"/>
    <x v="0"/>
    <m/>
    <m/>
    <m/>
    <m/>
    <m/>
    <m/>
    <m/>
    <m/>
    <m/>
    <m/>
    <m/>
    <m/>
    <m/>
    <m/>
    <m/>
    <m/>
    <m/>
    <m/>
    <m/>
    <m/>
    <m/>
    <m/>
    <m/>
    <m/>
    <m/>
    <m/>
    <m/>
    <m/>
    <m/>
    <m/>
    <m/>
    <m/>
    <m/>
    <m/>
    <m/>
    <m/>
    <m/>
    <m/>
    <m/>
    <m/>
    <m/>
    <m/>
    <m/>
    <m/>
    <n v="0"/>
    <m/>
    <m/>
    <m/>
    <m/>
    <m/>
    <m/>
    <m/>
    <m/>
    <m/>
    <m/>
    <m/>
    <m/>
    <m/>
    <m/>
    <m/>
    <m/>
    <m/>
    <x v="1"/>
    <n v="0"/>
    <m/>
    <m/>
    <m/>
    <m/>
    <m/>
    <m/>
    <m/>
    <m/>
    <m/>
    <m/>
    <m/>
    <m/>
    <m/>
    <m/>
    <m/>
    <m/>
    <m/>
    <m/>
    <m/>
    <m/>
    <m/>
    <m/>
    <m/>
    <x v="1"/>
  </r>
  <r>
    <x v="0"/>
    <s v="R_3dXn1Z6daYkZMDg"/>
    <s v="CA"/>
    <n v="90019"/>
    <s v="Pacific"/>
    <x v="1"/>
    <s v="Nonprofit"/>
    <m/>
    <x v="2"/>
    <n v="2007"/>
    <n v="12"/>
    <x v="0"/>
    <s v="11+ years"/>
    <x v="2"/>
    <n v="6280151"/>
    <m/>
    <m/>
    <m/>
    <m/>
    <m/>
    <m/>
    <m/>
    <m/>
    <m/>
    <m/>
    <m/>
    <m/>
    <m/>
    <m/>
    <m/>
    <m/>
    <m/>
    <m/>
    <m/>
    <m/>
    <m/>
    <m/>
    <m/>
    <m/>
    <m/>
    <m/>
    <m/>
    <m/>
    <m/>
    <m/>
    <m/>
    <m/>
    <m/>
    <m/>
    <m/>
    <m/>
    <m/>
    <m/>
    <m/>
    <m/>
    <m/>
    <m/>
    <m/>
    <n v="0"/>
    <m/>
    <m/>
    <m/>
    <m/>
    <m/>
    <m/>
    <m/>
    <m/>
    <m/>
    <m/>
    <m/>
    <m/>
    <m/>
    <m/>
    <m/>
    <m/>
    <m/>
    <x v="1"/>
    <n v="0"/>
    <m/>
    <m/>
    <m/>
    <m/>
    <m/>
    <m/>
    <m/>
    <m/>
    <m/>
    <m/>
    <m/>
    <m/>
    <m/>
    <m/>
    <m/>
    <m/>
    <m/>
    <m/>
    <m/>
    <m/>
    <m/>
    <m/>
    <m/>
    <x v="1"/>
  </r>
  <r>
    <x v="0"/>
    <s v="R_1MNfpHT4YiQXk2O"/>
    <s v="CA"/>
    <n v="95946"/>
    <s v="Pacific"/>
    <x v="1"/>
    <s v="Nonprofit"/>
    <m/>
    <x v="2"/>
    <n v="1964"/>
    <n v="55"/>
    <x v="4"/>
    <s v="11+ years"/>
    <x v="2"/>
    <m/>
    <m/>
    <m/>
    <m/>
    <m/>
    <m/>
    <m/>
    <m/>
    <m/>
    <m/>
    <m/>
    <m/>
    <m/>
    <m/>
    <m/>
    <m/>
    <m/>
    <m/>
    <m/>
    <m/>
    <m/>
    <m/>
    <m/>
    <m/>
    <m/>
    <m/>
    <m/>
    <m/>
    <m/>
    <m/>
    <m/>
    <m/>
    <m/>
    <m/>
    <m/>
    <m/>
    <m/>
    <m/>
    <m/>
    <m/>
    <m/>
    <m/>
    <m/>
    <m/>
    <n v="0"/>
    <m/>
    <m/>
    <m/>
    <m/>
    <m/>
    <m/>
    <m/>
    <m/>
    <m/>
    <m/>
    <m/>
    <m/>
    <m/>
    <m/>
    <m/>
    <m/>
    <m/>
    <x v="1"/>
    <n v="0"/>
    <m/>
    <m/>
    <m/>
    <m/>
    <m/>
    <m/>
    <m/>
    <m/>
    <m/>
    <m/>
    <m/>
    <m/>
    <m/>
    <m/>
    <m/>
    <m/>
    <m/>
    <m/>
    <m/>
    <m/>
    <m/>
    <m/>
    <m/>
    <x v="1"/>
  </r>
  <r>
    <x v="0"/>
    <s v="R_3QEhAlaphyeRzzK"/>
    <s v="NC"/>
    <n v="28205"/>
    <s v="South Atlantic"/>
    <x v="2"/>
    <s v="LLC"/>
    <m/>
    <x v="0"/>
    <n v="2017"/>
    <n v="2"/>
    <x v="5"/>
    <s v="0 - 2 years"/>
    <x v="1"/>
    <m/>
    <m/>
    <m/>
    <m/>
    <m/>
    <m/>
    <m/>
    <m/>
    <m/>
    <m/>
    <m/>
    <m/>
    <m/>
    <m/>
    <m/>
    <m/>
    <m/>
    <m/>
    <m/>
    <m/>
    <m/>
    <m/>
    <m/>
    <m/>
    <m/>
    <m/>
    <m/>
    <m/>
    <m/>
    <m/>
    <m/>
    <m/>
    <m/>
    <m/>
    <m/>
    <m/>
    <m/>
    <m/>
    <m/>
    <m/>
    <m/>
    <m/>
    <m/>
    <m/>
    <n v="0"/>
    <m/>
    <m/>
    <m/>
    <m/>
    <m/>
    <m/>
    <m/>
    <m/>
    <m/>
    <m/>
    <m/>
    <m/>
    <m/>
    <m/>
    <m/>
    <m/>
    <m/>
    <x v="1"/>
    <n v="0"/>
    <m/>
    <m/>
    <m/>
    <m/>
    <m/>
    <m/>
    <m/>
    <m/>
    <m/>
    <m/>
    <m/>
    <m/>
    <m/>
    <m/>
    <m/>
    <m/>
    <m/>
    <m/>
    <m/>
    <m/>
    <m/>
    <m/>
    <m/>
    <x v="1"/>
  </r>
  <r>
    <x v="0"/>
    <s v="R_UuMcLNYlM3DciRj"/>
    <s v="SC"/>
    <n v="29611"/>
    <s v="South Atlantic"/>
    <x v="2"/>
    <s v="LLC"/>
    <m/>
    <x v="0"/>
    <n v="2016"/>
    <n v="3"/>
    <x v="1"/>
    <s v="3 - 5 years"/>
    <x v="1"/>
    <m/>
    <m/>
    <m/>
    <m/>
    <m/>
    <m/>
    <m/>
    <m/>
    <m/>
    <m/>
    <m/>
    <m/>
    <m/>
    <m/>
    <m/>
    <m/>
    <m/>
    <m/>
    <m/>
    <m/>
    <m/>
    <m/>
    <m/>
    <m/>
    <m/>
    <m/>
    <m/>
    <m/>
    <m/>
    <m/>
    <m/>
    <m/>
    <m/>
    <m/>
    <m/>
    <m/>
    <m/>
    <m/>
    <m/>
    <m/>
    <m/>
    <m/>
    <m/>
    <m/>
    <n v="0"/>
    <m/>
    <m/>
    <m/>
    <m/>
    <m/>
    <m/>
    <m/>
    <m/>
    <m/>
    <m/>
    <m/>
    <m/>
    <m/>
    <m/>
    <m/>
    <m/>
    <m/>
    <x v="1"/>
    <n v="0"/>
    <m/>
    <m/>
    <m/>
    <m/>
    <m/>
    <m/>
    <m/>
    <m/>
    <m/>
    <m/>
    <m/>
    <m/>
    <m/>
    <m/>
    <m/>
    <m/>
    <m/>
    <m/>
    <m/>
    <m/>
    <m/>
    <m/>
    <m/>
    <x v="1"/>
  </r>
  <r>
    <x v="0"/>
    <s v="R_29v0HVodIcPRJsG"/>
    <s v="MD"/>
    <n v="21601"/>
    <s v="South Atlantic"/>
    <x v="2"/>
    <s v="B Corp"/>
    <m/>
    <x v="0"/>
    <n v="2015"/>
    <n v="4"/>
    <x v="1"/>
    <s v="3 - 5 years"/>
    <x v="1"/>
    <m/>
    <m/>
    <m/>
    <m/>
    <m/>
    <m/>
    <m/>
    <m/>
    <m/>
    <m/>
    <m/>
    <m/>
    <m/>
    <m/>
    <m/>
    <m/>
    <m/>
    <m/>
    <m/>
    <m/>
    <m/>
    <m/>
    <m/>
    <m/>
    <m/>
    <m/>
    <m/>
    <m/>
    <m/>
    <m/>
    <m/>
    <m/>
    <m/>
    <m/>
    <m/>
    <m/>
    <m/>
    <m/>
    <m/>
    <m/>
    <m/>
    <m/>
    <m/>
    <m/>
    <n v="0"/>
    <m/>
    <m/>
    <m/>
    <m/>
    <m/>
    <m/>
    <m/>
    <m/>
    <m/>
    <m/>
    <m/>
    <m/>
    <m/>
    <m/>
    <m/>
    <m/>
    <m/>
    <x v="1"/>
    <n v="0"/>
    <m/>
    <m/>
    <m/>
    <m/>
    <m/>
    <m/>
    <m/>
    <m/>
    <m/>
    <m/>
    <m/>
    <m/>
    <m/>
    <m/>
    <m/>
    <m/>
    <m/>
    <m/>
    <m/>
    <m/>
    <m/>
    <m/>
    <m/>
    <x v="1"/>
  </r>
  <r>
    <x v="0"/>
    <s v="R_3HB8uFnX981vwVB"/>
    <s v="FL"/>
    <n v="34234"/>
    <s v="South Atlantic"/>
    <x v="2"/>
    <s v="Nonprofit"/>
    <m/>
    <x v="2"/>
    <n v="2015"/>
    <n v="4"/>
    <x v="1"/>
    <s v="3 - 5 years"/>
    <x v="2"/>
    <n v="11354"/>
    <n v="12340"/>
    <m/>
    <m/>
    <n v="12340"/>
    <n v="12340"/>
    <n v="0"/>
    <n v="0"/>
    <n v="0"/>
    <n v="0"/>
    <n v="0"/>
    <n v="0"/>
    <n v="0"/>
    <n v="0"/>
    <n v="0"/>
    <n v="0"/>
    <n v="0"/>
    <n v="0"/>
    <n v="0"/>
    <n v="0"/>
    <s v="-0-"/>
    <n v="0"/>
    <m/>
    <n v="100"/>
    <n v="100"/>
    <n v="0"/>
    <n v="0"/>
    <n v="0"/>
    <n v="0"/>
    <n v="0"/>
    <n v="0"/>
    <n v="0"/>
    <n v="0"/>
    <n v="0"/>
    <n v="0"/>
    <n v="0"/>
    <n v="0"/>
    <n v="0"/>
    <n v="0"/>
    <m/>
    <n v="0"/>
    <m/>
    <n v="0"/>
    <n v="0"/>
    <n v="0"/>
    <n v="0"/>
    <n v="0"/>
    <n v="0"/>
    <n v="0"/>
    <n v="0"/>
    <m/>
    <n v="0"/>
    <n v="0"/>
    <n v="0"/>
    <n v="0"/>
    <n v="0"/>
    <n v="0"/>
    <m/>
    <n v="0"/>
    <m/>
    <n v="0"/>
    <m/>
    <x v="1"/>
    <n v="0"/>
    <m/>
    <m/>
    <m/>
    <m/>
    <m/>
    <m/>
    <m/>
    <m/>
    <m/>
    <m/>
    <m/>
    <m/>
    <m/>
    <m/>
    <m/>
    <m/>
    <m/>
    <m/>
    <m/>
    <m/>
    <m/>
    <m/>
    <m/>
    <x v="1"/>
  </r>
  <r>
    <x v="0"/>
    <s v="R_2bJpuVDvD4BTKLj"/>
    <s v="SC"/>
    <n v="29609"/>
    <s v="South Atlantic"/>
    <x v="2"/>
    <s v="Nonprofit"/>
    <m/>
    <x v="2"/>
    <n v="2015"/>
    <n v="4"/>
    <x v="1"/>
    <s v="3 - 5 years"/>
    <x v="4"/>
    <m/>
    <m/>
    <m/>
    <m/>
    <m/>
    <m/>
    <m/>
    <m/>
    <m/>
    <m/>
    <m/>
    <m/>
    <m/>
    <m/>
    <m/>
    <m/>
    <m/>
    <m/>
    <m/>
    <m/>
    <m/>
    <m/>
    <m/>
    <m/>
    <m/>
    <m/>
    <m/>
    <m/>
    <m/>
    <m/>
    <m/>
    <m/>
    <m/>
    <m/>
    <m/>
    <m/>
    <m/>
    <m/>
    <m/>
    <m/>
    <m/>
    <m/>
    <m/>
    <m/>
    <n v="0"/>
    <m/>
    <m/>
    <m/>
    <m/>
    <m/>
    <m/>
    <m/>
    <m/>
    <m/>
    <m/>
    <m/>
    <m/>
    <m/>
    <m/>
    <m/>
    <m/>
    <m/>
    <x v="1"/>
    <n v="0"/>
    <m/>
    <m/>
    <m/>
    <m/>
    <m/>
    <m/>
    <m/>
    <m/>
    <m/>
    <m/>
    <m/>
    <m/>
    <m/>
    <m/>
    <m/>
    <m/>
    <m/>
    <m/>
    <m/>
    <m/>
    <m/>
    <m/>
    <m/>
    <x v="1"/>
  </r>
  <r>
    <x v="0"/>
    <s v="R_2QR36pHxTCDlwCm"/>
    <s v="GA"/>
    <n v="30268"/>
    <s v="South Atlantic"/>
    <x v="2"/>
    <s v="Nonprofit"/>
    <m/>
    <x v="2"/>
    <n v="2010"/>
    <n v="9"/>
    <x v="2"/>
    <s v="6 - 10 years"/>
    <x v="4"/>
    <m/>
    <m/>
    <m/>
    <m/>
    <m/>
    <m/>
    <m/>
    <m/>
    <m/>
    <m/>
    <m/>
    <m/>
    <m/>
    <m/>
    <m/>
    <m/>
    <m/>
    <m/>
    <m/>
    <m/>
    <m/>
    <m/>
    <m/>
    <m/>
    <m/>
    <m/>
    <m/>
    <m/>
    <m/>
    <m/>
    <m/>
    <m/>
    <m/>
    <m/>
    <m/>
    <m/>
    <m/>
    <m/>
    <m/>
    <m/>
    <m/>
    <m/>
    <m/>
    <m/>
    <n v="0"/>
    <m/>
    <m/>
    <m/>
    <m/>
    <m/>
    <m/>
    <m/>
    <m/>
    <m/>
    <m/>
    <m/>
    <m/>
    <m/>
    <m/>
    <m/>
    <m/>
    <m/>
    <x v="1"/>
    <n v="0"/>
    <m/>
    <m/>
    <m/>
    <m/>
    <m/>
    <m/>
    <m/>
    <m/>
    <m/>
    <m/>
    <m/>
    <m/>
    <m/>
    <m/>
    <m/>
    <m/>
    <m/>
    <m/>
    <m/>
    <m/>
    <m/>
    <m/>
    <m/>
    <x v="1"/>
  </r>
  <r>
    <x v="0"/>
    <s v="R_2WUM6UZi6rprqNx"/>
    <s v="NC"/>
    <n v="27260"/>
    <s v="South Atlantic"/>
    <x v="2"/>
    <s v="Nonprofit"/>
    <m/>
    <x v="2"/>
    <n v="2019"/>
    <n v="0"/>
    <x v="5"/>
    <s v="0 - 2 years"/>
    <x v="2"/>
    <m/>
    <m/>
    <m/>
    <m/>
    <m/>
    <m/>
    <m/>
    <m/>
    <m/>
    <m/>
    <m/>
    <m/>
    <m/>
    <m/>
    <m/>
    <m/>
    <m/>
    <m/>
    <m/>
    <m/>
    <m/>
    <m/>
    <m/>
    <m/>
    <m/>
    <m/>
    <m/>
    <m/>
    <m/>
    <m/>
    <m/>
    <m/>
    <m/>
    <m/>
    <m/>
    <m/>
    <m/>
    <m/>
    <m/>
    <m/>
    <m/>
    <m/>
    <m/>
    <m/>
    <n v="0"/>
    <m/>
    <m/>
    <m/>
    <m/>
    <m/>
    <m/>
    <m/>
    <m/>
    <m/>
    <m/>
    <m/>
    <m/>
    <m/>
    <m/>
    <m/>
    <m/>
    <m/>
    <x v="1"/>
    <n v="0"/>
    <m/>
    <m/>
    <m/>
    <m/>
    <m/>
    <m/>
    <m/>
    <m/>
    <m/>
    <m/>
    <m/>
    <m/>
    <m/>
    <m/>
    <m/>
    <m/>
    <m/>
    <m/>
    <m/>
    <m/>
    <m/>
    <m/>
    <m/>
    <x v="1"/>
  </r>
  <r>
    <x v="0"/>
    <s v="R_31Qoskc79r8tKLB"/>
    <s v="SC"/>
    <n v="29403"/>
    <s v="South Atlantic"/>
    <x v="2"/>
    <s v="Nonprofit"/>
    <m/>
    <x v="2"/>
    <n v="2011"/>
    <n v="8"/>
    <x v="2"/>
    <s v="6 - 10 years"/>
    <x v="0"/>
    <m/>
    <m/>
    <m/>
    <m/>
    <m/>
    <m/>
    <m/>
    <m/>
    <m/>
    <m/>
    <m/>
    <m/>
    <m/>
    <m/>
    <m/>
    <m/>
    <m/>
    <m/>
    <m/>
    <m/>
    <m/>
    <m/>
    <m/>
    <m/>
    <m/>
    <m/>
    <m/>
    <m/>
    <m/>
    <m/>
    <m/>
    <m/>
    <m/>
    <m/>
    <m/>
    <m/>
    <m/>
    <m/>
    <m/>
    <m/>
    <m/>
    <m/>
    <m/>
    <m/>
    <n v="0"/>
    <m/>
    <m/>
    <m/>
    <m/>
    <m/>
    <m/>
    <m/>
    <m/>
    <m/>
    <m/>
    <m/>
    <m/>
    <m/>
    <m/>
    <m/>
    <m/>
    <m/>
    <x v="1"/>
    <n v="0"/>
    <m/>
    <m/>
    <m/>
    <m/>
    <m/>
    <m/>
    <m/>
    <m/>
    <m/>
    <m/>
    <m/>
    <m/>
    <m/>
    <m/>
    <m/>
    <m/>
    <m/>
    <m/>
    <m/>
    <m/>
    <m/>
    <m/>
    <m/>
    <x v="1"/>
  </r>
  <r>
    <x v="0"/>
    <s v="R_2eVWezcCUHGCV9W"/>
    <s v="DC"/>
    <n v="20018"/>
    <s v="South Atlantic"/>
    <x v="2"/>
    <s v="Nonprofit"/>
    <m/>
    <x v="2"/>
    <n v="1989"/>
    <n v="30"/>
    <x v="4"/>
    <s v="11+ years"/>
    <x v="0"/>
    <m/>
    <m/>
    <m/>
    <m/>
    <m/>
    <m/>
    <m/>
    <m/>
    <m/>
    <m/>
    <m/>
    <m/>
    <m/>
    <m/>
    <m/>
    <m/>
    <m/>
    <m/>
    <m/>
    <m/>
    <m/>
    <m/>
    <m/>
    <m/>
    <m/>
    <m/>
    <m/>
    <m/>
    <m/>
    <m/>
    <m/>
    <m/>
    <m/>
    <m/>
    <m/>
    <m/>
    <m/>
    <m/>
    <m/>
    <m/>
    <m/>
    <m/>
    <m/>
    <m/>
    <n v="0"/>
    <m/>
    <m/>
    <m/>
    <m/>
    <m/>
    <m/>
    <m/>
    <m/>
    <m/>
    <m/>
    <m/>
    <m/>
    <m/>
    <m/>
    <m/>
    <m/>
    <m/>
    <x v="1"/>
    <n v="0"/>
    <m/>
    <m/>
    <m/>
    <m/>
    <m/>
    <m/>
    <m/>
    <m/>
    <m/>
    <m/>
    <m/>
    <m/>
    <m/>
    <m/>
    <m/>
    <m/>
    <m/>
    <m/>
    <m/>
    <m/>
    <m/>
    <m/>
    <m/>
    <x v="1"/>
  </r>
  <r>
    <x v="0"/>
    <s v="R_1MNeO9js8y762uJ"/>
    <s v="SD"/>
    <n v="57213"/>
    <s v="West North Central"/>
    <x v="0"/>
    <s v="LLC"/>
    <m/>
    <x v="0"/>
    <n v="2016"/>
    <n v="3"/>
    <x v="1"/>
    <s v="3 - 5 years"/>
    <x v="0"/>
    <m/>
    <m/>
    <m/>
    <m/>
    <m/>
    <m/>
    <m/>
    <m/>
    <m/>
    <m/>
    <m/>
    <m/>
    <m/>
    <m/>
    <m/>
    <m/>
    <m/>
    <m/>
    <m/>
    <m/>
    <m/>
    <m/>
    <m/>
    <m/>
    <m/>
    <m/>
    <m/>
    <m/>
    <m/>
    <m/>
    <m/>
    <m/>
    <m/>
    <m/>
    <m/>
    <m/>
    <m/>
    <m/>
    <m/>
    <m/>
    <m/>
    <m/>
    <m/>
    <m/>
    <n v="0"/>
    <m/>
    <m/>
    <m/>
    <m/>
    <m/>
    <m/>
    <m/>
    <m/>
    <m/>
    <m/>
    <m/>
    <m/>
    <m/>
    <m/>
    <m/>
    <m/>
    <m/>
    <x v="1"/>
    <n v="0"/>
    <m/>
    <m/>
    <m/>
    <m/>
    <m/>
    <m/>
    <m/>
    <m/>
    <m/>
    <m/>
    <m/>
    <m/>
    <m/>
    <m/>
    <m/>
    <m/>
    <m/>
    <m/>
    <m/>
    <m/>
    <m/>
    <m/>
    <m/>
    <x v="1"/>
  </r>
  <r>
    <x v="0"/>
    <s v="R_1QnnxYL5LQJnHi8"/>
    <s v="MN"/>
    <n v="55113"/>
    <s v="West North Central"/>
    <x v="0"/>
    <s v="Nonprofit"/>
    <m/>
    <x v="2"/>
    <n v="2014"/>
    <n v="5"/>
    <x v="1"/>
    <s v="3 - 5 years"/>
    <x v="1"/>
    <m/>
    <m/>
    <m/>
    <m/>
    <m/>
    <m/>
    <m/>
    <m/>
    <m/>
    <m/>
    <m/>
    <m/>
    <m/>
    <m/>
    <m/>
    <m/>
    <m/>
    <m/>
    <m/>
    <m/>
    <m/>
    <m/>
    <m/>
    <m/>
    <m/>
    <m/>
    <m/>
    <m/>
    <m/>
    <m/>
    <m/>
    <m/>
    <m/>
    <m/>
    <m/>
    <m/>
    <m/>
    <m/>
    <m/>
    <m/>
    <m/>
    <m/>
    <m/>
    <m/>
    <n v="0"/>
    <m/>
    <m/>
    <m/>
    <m/>
    <m/>
    <m/>
    <m/>
    <m/>
    <m/>
    <m/>
    <m/>
    <m/>
    <m/>
    <m/>
    <m/>
    <m/>
    <m/>
    <x v="1"/>
    <n v="0"/>
    <m/>
    <m/>
    <m/>
    <m/>
    <m/>
    <m/>
    <m/>
    <m/>
    <m/>
    <m/>
    <m/>
    <m/>
    <m/>
    <m/>
    <m/>
    <m/>
    <m/>
    <m/>
    <m/>
    <m/>
    <m/>
    <m/>
    <m/>
    <x v="1"/>
  </r>
  <r>
    <x v="0"/>
    <s v="R_1OVSyYIwtrjsM05"/>
    <s v="MN"/>
    <n v="56001"/>
    <s v="West North Central"/>
    <x v="0"/>
    <s v="Nonprofit"/>
    <m/>
    <x v="2"/>
    <n v="2014"/>
    <n v="5"/>
    <x v="1"/>
    <s v="3 - 5 years"/>
    <x v="1"/>
    <m/>
    <m/>
    <m/>
    <m/>
    <m/>
    <m/>
    <m/>
    <m/>
    <m/>
    <m/>
    <m/>
    <m/>
    <m/>
    <m/>
    <m/>
    <m/>
    <m/>
    <m/>
    <m/>
    <m/>
    <m/>
    <m/>
    <m/>
    <m/>
    <m/>
    <m/>
    <m/>
    <m/>
    <m/>
    <m/>
    <m/>
    <m/>
    <m/>
    <m/>
    <m/>
    <m/>
    <m/>
    <m/>
    <m/>
    <m/>
    <m/>
    <m/>
    <m/>
    <m/>
    <n v="0"/>
    <m/>
    <m/>
    <m/>
    <m/>
    <m/>
    <m/>
    <m/>
    <m/>
    <m/>
    <m/>
    <m/>
    <m/>
    <m/>
    <m/>
    <m/>
    <m/>
    <m/>
    <x v="1"/>
    <n v="0"/>
    <m/>
    <m/>
    <m/>
    <m/>
    <m/>
    <m/>
    <m/>
    <m/>
    <m/>
    <m/>
    <m/>
    <m/>
    <m/>
    <m/>
    <m/>
    <m/>
    <m/>
    <m/>
    <m/>
    <m/>
    <m/>
    <m/>
    <m/>
    <x v="1"/>
  </r>
  <r>
    <x v="0"/>
    <s v="R_2tzBTE7LjFdlyN9"/>
    <s v="LA"/>
    <n v="71302"/>
    <s v="West South Central"/>
    <x v="2"/>
    <s v="Producer Cooperative"/>
    <m/>
    <x v="1"/>
    <n v="2014"/>
    <n v="5"/>
    <x v="1"/>
    <s v="3 - 5 years"/>
    <x v="1"/>
    <m/>
    <m/>
    <m/>
    <m/>
    <m/>
    <m/>
    <m/>
    <m/>
    <m/>
    <m/>
    <m/>
    <m/>
    <m/>
    <m/>
    <m/>
    <m/>
    <m/>
    <m/>
    <m/>
    <m/>
    <m/>
    <m/>
    <m/>
    <m/>
    <m/>
    <m/>
    <m/>
    <m/>
    <m/>
    <m/>
    <m/>
    <m/>
    <m/>
    <m/>
    <m/>
    <m/>
    <m/>
    <m/>
    <m/>
    <m/>
    <m/>
    <m/>
    <m/>
    <m/>
    <n v="0"/>
    <m/>
    <m/>
    <m/>
    <m/>
    <m/>
    <m/>
    <m/>
    <m/>
    <m/>
    <m/>
    <m/>
    <m/>
    <m/>
    <m/>
    <m/>
    <m/>
    <m/>
    <x v="1"/>
    <n v="0"/>
    <m/>
    <m/>
    <m/>
    <m/>
    <m/>
    <m/>
    <m/>
    <m/>
    <m/>
    <m/>
    <m/>
    <m/>
    <m/>
    <m/>
    <m/>
    <m/>
    <m/>
    <m/>
    <m/>
    <m/>
    <m/>
    <m/>
    <m/>
    <x v="1"/>
  </r>
  <r>
    <x v="0"/>
    <s v="R_1Lp1h1Z3fPkgi8t"/>
    <s v="LA"/>
    <n v="70119"/>
    <s v="West South Central"/>
    <x v="2"/>
    <s v="Nonprofit"/>
    <m/>
    <x v="2"/>
    <n v="2018"/>
    <n v="1"/>
    <x v="5"/>
    <s v="0 - 2 years"/>
    <x v="4"/>
    <m/>
    <m/>
    <m/>
    <m/>
    <m/>
    <m/>
    <m/>
    <m/>
    <m/>
    <m/>
    <m/>
    <m/>
    <m/>
    <m/>
    <m/>
    <m/>
    <m/>
    <m/>
    <m/>
    <m/>
    <m/>
    <m/>
    <m/>
    <m/>
    <m/>
    <m/>
    <m/>
    <m/>
    <m/>
    <m/>
    <m/>
    <m/>
    <m/>
    <m/>
    <m/>
    <m/>
    <m/>
    <m/>
    <m/>
    <m/>
    <m/>
    <m/>
    <m/>
    <m/>
    <n v="0"/>
    <m/>
    <m/>
    <m/>
    <m/>
    <m/>
    <m/>
    <m/>
    <m/>
    <m/>
    <m/>
    <m/>
    <m/>
    <m/>
    <m/>
    <m/>
    <m/>
    <m/>
    <x v="1"/>
    <n v="0"/>
    <m/>
    <m/>
    <m/>
    <m/>
    <m/>
    <m/>
    <m/>
    <m/>
    <m/>
    <m/>
    <m/>
    <m/>
    <m/>
    <m/>
    <m/>
    <m/>
    <m/>
    <m/>
    <m/>
    <m/>
    <m/>
    <m/>
    <m/>
    <x v="1"/>
  </r>
  <r>
    <x v="0"/>
    <s v="R_20TKccAnum67ZCu"/>
    <s v="AR"/>
    <n v="72204"/>
    <s v="West South Central"/>
    <x v="2"/>
    <s v="Other"/>
    <s v="Currently affliated with the Univeristy of AR Cooperative Extension Service throught a 3 year USDA grant, will tranisition in to own entity if viable after end of grant cycle."/>
    <x v="3"/>
    <n v="2019"/>
    <n v="0"/>
    <x v="5"/>
    <s v="0 - 2 years"/>
    <x v="4"/>
    <m/>
    <m/>
    <m/>
    <m/>
    <m/>
    <m/>
    <m/>
    <m/>
    <m/>
    <m/>
    <m/>
    <m/>
    <m/>
    <m/>
    <m/>
    <m/>
    <m/>
    <m/>
    <m/>
    <m/>
    <m/>
    <m/>
    <m/>
    <m/>
    <m/>
    <m/>
    <m/>
    <m/>
    <m/>
    <m/>
    <m/>
    <m/>
    <m/>
    <m/>
    <m/>
    <m/>
    <m/>
    <m/>
    <m/>
    <m/>
    <m/>
    <m/>
    <m/>
    <m/>
    <n v="0"/>
    <m/>
    <m/>
    <m/>
    <m/>
    <m/>
    <m/>
    <m/>
    <m/>
    <m/>
    <m/>
    <m/>
    <m/>
    <m/>
    <m/>
    <m/>
    <m/>
    <m/>
    <x v="1"/>
    <n v="0"/>
    <m/>
    <m/>
    <m/>
    <m/>
    <m/>
    <m/>
    <m/>
    <m/>
    <m/>
    <m/>
    <m/>
    <m/>
    <m/>
    <m/>
    <m/>
    <m/>
    <m/>
    <m/>
    <m/>
    <m/>
    <m/>
    <m/>
    <m/>
    <x v="1"/>
  </r>
  <r>
    <x v="2"/>
    <n v="149"/>
    <s v="IN"/>
    <n v="46342"/>
    <s v="East North Central"/>
    <x v="0"/>
    <s v="Producer-Consumer Cooperative"/>
    <s v=" "/>
    <x v="1"/>
    <n v="2020"/>
    <n v="1"/>
    <x v="5"/>
    <s v="0 - 2 years"/>
    <x v="1"/>
    <n v="3400"/>
    <m/>
    <n v="3200"/>
    <n v="0.94117647058823495"/>
    <m/>
    <m/>
    <m/>
    <m/>
    <m/>
    <m/>
    <m/>
    <m/>
    <m/>
    <m/>
    <m/>
    <m/>
    <m/>
    <m/>
    <m/>
    <m/>
    <m/>
    <m/>
    <s v=" "/>
    <m/>
    <m/>
    <m/>
    <m/>
    <m/>
    <m/>
    <m/>
    <m/>
    <m/>
    <m/>
    <m/>
    <m/>
    <m/>
    <m/>
    <m/>
    <m/>
    <m/>
    <m/>
    <m/>
    <m/>
    <m/>
    <n v="0"/>
    <m/>
    <m/>
    <m/>
    <m/>
    <m/>
    <m/>
    <m/>
    <m/>
    <m/>
    <m/>
    <m/>
    <m/>
    <m/>
    <m/>
    <s v=" "/>
    <m/>
    <s v=" "/>
    <x v="1"/>
    <n v="0"/>
    <m/>
    <m/>
    <m/>
    <m/>
    <m/>
    <m/>
    <m/>
    <m/>
    <m/>
    <m/>
    <m/>
    <m/>
    <m/>
    <m/>
    <m/>
    <m/>
    <m/>
    <m/>
    <m/>
    <m/>
    <m/>
    <s v="No"/>
    <s v=" "/>
    <x v="0"/>
  </r>
  <r>
    <x v="2"/>
    <n v="170"/>
    <s v="IN"/>
    <n v="46307"/>
    <s v="East North Central"/>
    <x v="0"/>
    <s v="Nonprofit"/>
    <s v=" "/>
    <x v="2"/>
    <n v="2021"/>
    <n v="0"/>
    <x v="5"/>
    <s v="0 - 2 years"/>
    <x v="0"/>
    <m/>
    <m/>
    <m/>
    <s v=" "/>
    <m/>
    <m/>
    <m/>
    <m/>
    <m/>
    <m/>
    <m/>
    <m/>
    <m/>
    <m/>
    <m/>
    <m/>
    <m/>
    <m/>
    <m/>
    <m/>
    <m/>
    <m/>
    <s v=" "/>
    <m/>
    <m/>
    <m/>
    <m/>
    <m/>
    <m/>
    <m/>
    <m/>
    <m/>
    <m/>
    <m/>
    <m/>
    <m/>
    <m/>
    <m/>
    <m/>
    <m/>
    <m/>
    <m/>
    <m/>
    <m/>
    <n v="0"/>
    <m/>
    <m/>
    <m/>
    <m/>
    <m/>
    <m/>
    <m/>
    <m/>
    <m/>
    <m/>
    <m/>
    <m/>
    <m/>
    <m/>
    <s v=" "/>
    <m/>
    <s v=" "/>
    <x v="1"/>
    <n v="0"/>
    <m/>
    <m/>
    <m/>
    <m/>
    <m/>
    <m/>
    <m/>
    <m/>
    <m/>
    <m/>
    <m/>
    <m/>
    <m/>
    <m/>
    <m/>
    <m/>
    <m/>
    <m/>
    <m/>
    <m/>
    <m/>
    <s v="No"/>
    <s v=" "/>
    <x v="0"/>
  </r>
  <r>
    <x v="2"/>
    <n v="116"/>
    <s v="MI"/>
    <n v="49616"/>
    <s v="East North Central"/>
    <x v="0"/>
    <s v="Nonprofit"/>
    <s v=" "/>
    <x v="2"/>
    <n v="2010"/>
    <n v="11"/>
    <x v="0"/>
    <s v="11+ years"/>
    <x v="2"/>
    <n v="180000"/>
    <m/>
    <n v="151000"/>
    <n v="0.83888888888888902"/>
    <m/>
    <m/>
    <m/>
    <m/>
    <m/>
    <m/>
    <m/>
    <m/>
    <m/>
    <m/>
    <m/>
    <m/>
    <m/>
    <m/>
    <s v=" "/>
    <m/>
    <s v=" "/>
    <m/>
    <s v=" "/>
    <m/>
    <m/>
    <m/>
    <m/>
    <m/>
    <m/>
    <m/>
    <m/>
    <m/>
    <m/>
    <m/>
    <m/>
    <m/>
    <m/>
    <m/>
    <m/>
    <m/>
    <m/>
    <m/>
    <m/>
    <m/>
    <n v="0"/>
    <m/>
    <m/>
    <m/>
    <m/>
    <m/>
    <m/>
    <m/>
    <m/>
    <m/>
    <m/>
    <m/>
    <m/>
    <m/>
    <m/>
    <s v=" "/>
    <m/>
    <s v=" "/>
    <x v="1"/>
    <n v="0"/>
    <m/>
    <m/>
    <m/>
    <m/>
    <m/>
    <m/>
    <m/>
    <m/>
    <m/>
    <m/>
    <m/>
    <m/>
    <m/>
    <m/>
    <m/>
    <m/>
    <m/>
    <m/>
    <m/>
    <m/>
    <m/>
    <s v="No"/>
    <s v=" "/>
    <x v="3"/>
  </r>
  <r>
    <x v="2"/>
    <n v="181"/>
    <s v="MI"/>
    <n v="48205"/>
    <s v="East North Central"/>
    <x v="0"/>
    <s v="Producer Cooperative"/>
    <s v=" "/>
    <x v="1"/>
    <n v="2012"/>
    <n v="9"/>
    <x v="2"/>
    <s v="6 - 10 years"/>
    <x v="2"/>
    <m/>
    <m/>
    <m/>
    <s v=" "/>
    <m/>
    <m/>
    <m/>
    <m/>
    <m/>
    <m/>
    <m/>
    <m/>
    <m/>
    <m/>
    <m/>
    <m/>
    <m/>
    <m/>
    <m/>
    <m/>
    <m/>
    <m/>
    <m/>
    <m/>
    <m/>
    <m/>
    <m/>
    <m/>
    <m/>
    <m/>
    <m/>
    <m/>
    <m/>
    <m/>
    <m/>
    <m/>
    <m/>
    <m/>
    <m/>
    <m/>
    <m/>
    <m/>
    <m/>
    <m/>
    <n v="0"/>
    <m/>
    <m/>
    <m/>
    <m/>
    <m/>
    <m/>
    <m/>
    <m/>
    <m/>
    <m/>
    <m/>
    <m/>
    <m/>
    <m/>
    <m/>
    <m/>
    <m/>
    <x v="1"/>
    <n v="0"/>
    <m/>
    <m/>
    <m/>
    <m/>
    <m/>
    <m/>
    <m/>
    <m/>
    <m/>
    <m/>
    <m/>
    <m/>
    <m/>
    <m/>
    <m/>
    <m/>
    <m/>
    <m/>
    <m/>
    <m/>
    <m/>
    <m/>
    <m/>
    <x v="1"/>
  </r>
  <r>
    <x v="2"/>
    <n v="189"/>
    <s v="MI"/>
    <n v="48212"/>
    <s v="East North Central"/>
    <x v="0"/>
    <s v="LLC"/>
    <s v=" "/>
    <x v="0"/>
    <n v="2019"/>
    <n v="2"/>
    <x v="5"/>
    <s v="0 - 2 years"/>
    <x v="2"/>
    <n v="7300"/>
    <n v="5000"/>
    <m/>
    <s v=" "/>
    <n v="5000"/>
    <n v="1000"/>
    <n v="500"/>
    <n v="0"/>
    <n v="0"/>
    <n v="0"/>
    <n v="0"/>
    <n v="0"/>
    <n v="1000"/>
    <n v="500"/>
    <n v="2000"/>
    <n v="0"/>
    <n v="0"/>
    <n v="0"/>
    <s v=" "/>
    <n v="0"/>
    <s v=" "/>
    <n v="0"/>
    <s v=" "/>
    <n v="100"/>
    <n v="20"/>
    <n v="10"/>
    <n v="0"/>
    <n v="0"/>
    <n v="0"/>
    <n v="0"/>
    <n v="0"/>
    <n v="20"/>
    <n v="10"/>
    <n v="40"/>
    <n v="0"/>
    <n v="0"/>
    <n v="0"/>
    <s v=" "/>
    <n v="0"/>
    <s v=" "/>
    <n v="0"/>
    <s v=" "/>
    <n v="0"/>
    <n v="70"/>
    <n v="0"/>
    <m/>
    <m/>
    <m/>
    <m/>
    <m/>
    <m/>
    <m/>
    <m/>
    <m/>
    <m/>
    <m/>
    <m/>
    <m/>
    <m/>
    <m/>
    <m/>
    <m/>
    <x v="1"/>
    <n v="0"/>
    <m/>
    <m/>
    <m/>
    <m/>
    <m/>
    <m/>
    <m/>
    <m/>
    <m/>
    <m/>
    <m/>
    <m/>
    <m/>
    <m/>
    <m/>
    <m/>
    <m/>
    <m/>
    <m/>
    <m/>
    <m/>
    <m/>
    <m/>
    <x v="1"/>
  </r>
  <r>
    <x v="2"/>
    <n v="188"/>
    <s v="MI"/>
    <n v="49659"/>
    <s v="East North Central"/>
    <x v="0"/>
    <s v="LLC"/>
    <s v=" "/>
    <x v="0"/>
    <n v="2017"/>
    <n v="4"/>
    <x v="1"/>
    <s v="3 - 5 years"/>
    <x v="1"/>
    <n v="50000"/>
    <n v="23000"/>
    <m/>
    <s v=" "/>
    <m/>
    <m/>
    <m/>
    <m/>
    <m/>
    <m/>
    <m/>
    <m/>
    <m/>
    <m/>
    <m/>
    <m/>
    <m/>
    <m/>
    <m/>
    <m/>
    <m/>
    <m/>
    <s v=" "/>
    <m/>
    <m/>
    <m/>
    <m/>
    <m/>
    <m/>
    <m/>
    <m/>
    <m/>
    <m/>
    <m/>
    <m/>
    <m/>
    <m/>
    <m/>
    <m/>
    <m/>
    <m/>
    <m/>
    <m/>
    <m/>
    <n v="0"/>
    <m/>
    <m/>
    <m/>
    <m/>
    <m/>
    <m/>
    <m/>
    <m/>
    <m/>
    <m/>
    <m/>
    <m/>
    <m/>
    <m/>
    <m/>
    <m/>
    <m/>
    <x v="1"/>
    <n v="0"/>
    <m/>
    <m/>
    <m/>
    <m/>
    <m/>
    <m/>
    <m/>
    <m/>
    <m/>
    <m/>
    <m/>
    <m/>
    <m/>
    <m/>
    <m/>
    <m/>
    <m/>
    <m/>
    <m/>
    <m/>
    <m/>
    <m/>
    <m/>
    <x v="1"/>
  </r>
  <r>
    <x v="2"/>
    <n v="179"/>
    <s v="MI"/>
    <n v="49622"/>
    <s v="East North Central"/>
    <x v="0"/>
    <s v="LLC"/>
    <s v=" "/>
    <x v="0"/>
    <n v="2017"/>
    <n v="4"/>
    <x v="1"/>
    <s v="3 - 5 years"/>
    <x v="1"/>
    <m/>
    <m/>
    <m/>
    <s v=" "/>
    <m/>
    <m/>
    <m/>
    <m/>
    <m/>
    <m/>
    <m/>
    <m/>
    <m/>
    <m/>
    <m/>
    <m/>
    <m/>
    <m/>
    <m/>
    <m/>
    <m/>
    <m/>
    <m/>
    <m/>
    <m/>
    <m/>
    <m/>
    <m/>
    <m/>
    <m/>
    <m/>
    <m/>
    <m/>
    <m/>
    <m/>
    <m/>
    <m/>
    <m/>
    <m/>
    <m/>
    <m/>
    <m/>
    <m/>
    <m/>
    <n v="0"/>
    <m/>
    <m/>
    <m/>
    <m/>
    <m/>
    <m/>
    <m/>
    <m/>
    <m/>
    <m/>
    <m/>
    <m/>
    <m/>
    <m/>
    <m/>
    <m/>
    <m/>
    <x v="1"/>
    <n v="0"/>
    <m/>
    <m/>
    <m/>
    <m/>
    <m/>
    <m/>
    <m/>
    <m/>
    <m/>
    <m/>
    <m/>
    <m/>
    <m/>
    <m/>
    <m/>
    <m/>
    <m/>
    <m/>
    <m/>
    <m/>
    <m/>
    <m/>
    <m/>
    <x v="1"/>
  </r>
  <r>
    <x v="2"/>
    <n v="190"/>
    <s v="MI"/>
    <n v="49431"/>
    <s v="East North Central"/>
    <x v="0"/>
    <s v="LLC"/>
    <s v=" "/>
    <x v="0"/>
    <n v="2019"/>
    <n v="2"/>
    <x v="5"/>
    <s v="0 - 2 years"/>
    <x v="2"/>
    <m/>
    <m/>
    <m/>
    <s v=" "/>
    <m/>
    <m/>
    <m/>
    <m/>
    <m/>
    <m/>
    <m/>
    <m/>
    <m/>
    <m/>
    <m/>
    <m/>
    <m/>
    <m/>
    <m/>
    <m/>
    <m/>
    <m/>
    <m/>
    <m/>
    <m/>
    <m/>
    <m/>
    <m/>
    <m/>
    <m/>
    <m/>
    <m/>
    <m/>
    <m/>
    <m/>
    <m/>
    <m/>
    <m/>
    <m/>
    <m/>
    <m/>
    <m/>
    <m/>
    <m/>
    <n v="0"/>
    <m/>
    <m/>
    <m/>
    <m/>
    <m/>
    <m/>
    <m/>
    <m/>
    <m/>
    <m/>
    <m/>
    <m/>
    <m/>
    <m/>
    <m/>
    <m/>
    <m/>
    <x v="1"/>
    <n v="0"/>
    <m/>
    <m/>
    <m/>
    <m/>
    <m/>
    <m/>
    <m/>
    <m/>
    <m/>
    <m/>
    <m/>
    <m/>
    <m/>
    <m/>
    <m/>
    <m/>
    <m/>
    <m/>
    <m/>
    <m/>
    <m/>
    <m/>
    <m/>
    <x v="1"/>
  </r>
  <r>
    <x v="2"/>
    <n v="196"/>
    <s v="MI"/>
    <n v="49657"/>
    <s v="East North Central"/>
    <x v="0"/>
    <s v="LLC"/>
    <s v=" "/>
    <x v="0"/>
    <n v="2006"/>
    <n v="15"/>
    <x v="0"/>
    <s v="11+ years"/>
    <x v="2"/>
    <m/>
    <m/>
    <m/>
    <s v=" "/>
    <m/>
    <m/>
    <m/>
    <m/>
    <m/>
    <m/>
    <m/>
    <m/>
    <m/>
    <m/>
    <m/>
    <m/>
    <m/>
    <m/>
    <m/>
    <m/>
    <m/>
    <m/>
    <m/>
    <m/>
    <m/>
    <m/>
    <m/>
    <m/>
    <m/>
    <m/>
    <m/>
    <m/>
    <m/>
    <m/>
    <m/>
    <m/>
    <m/>
    <m/>
    <m/>
    <m/>
    <m/>
    <m/>
    <m/>
    <m/>
    <n v="0"/>
    <m/>
    <m/>
    <m/>
    <m/>
    <m/>
    <m/>
    <m/>
    <m/>
    <m/>
    <m/>
    <m/>
    <m/>
    <m/>
    <m/>
    <m/>
    <m/>
    <m/>
    <x v="1"/>
    <n v="0"/>
    <m/>
    <m/>
    <m/>
    <m/>
    <m/>
    <m/>
    <m/>
    <m/>
    <m/>
    <m/>
    <m/>
    <m/>
    <m/>
    <m/>
    <m/>
    <m/>
    <m/>
    <m/>
    <m/>
    <m/>
    <m/>
    <m/>
    <m/>
    <x v="1"/>
  </r>
  <r>
    <x v="2"/>
    <n v="198"/>
    <s v="MI"/>
    <n v="49612"/>
    <s v="East North Central"/>
    <x v="0"/>
    <s v="LLC"/>
    <s v=" "/>
    <x v="0"/>
    <n v="1994"/>
    <n v="27"/>
    <x v="4"/>
    <s v="11+ years"/>
    <x v="2"/>
    <m/>
    <m/>
    <m/>
    <s v=" "/>
    <m/>
    <m/>
    <m/>
    <m/>
    <m/>
    <m/>
    <m/>
    <m/>
    <m/>
    <m/>
    <m/>
    <m/>
    <m/>
    <m/>
    <m/>
    <m/>
    <m/>
    <m/>
    <m/>
    <m/>
    <m/>
    <m/>
    <m/>
    <m/>
    <m/>
    <m/>
    <m/>
    <m/>
    <m/>
    <m/>
    <m/>
    <m/>
    <m/>
    <m/>
    <m/>
    <m/>
    <m/>
    <m/>
    <m/>
    <m/>
    <n v="0"/>
    <m/>
    <m/>
    <m/>
    <m/>
    <m/>
    <m/>
    <m/>
    <m/>
    <m/>
    <m/>
    <m/>
    <m/>
    <m/>
    <m/>
    <m/>
    <m/>
    <m/>
    <x v="1"/>
    <n v="0"/>
    <m/>
    <m/>
    <m/>
    <m/>
    <m/>
    <m/>
    <m/>
    <m/>
    <m/>
    <m/>
    <m/>
    <m/>
    <m/>
    <m/>
    <m/>
    <m/>
    <m/>
    <m/>
    <m/>
    <m/>
    <m/>
    <m/>
    <m/>
    <x v="1"/>
  </r>
  <r>
    <x v="2"/>
    <n v="201"/>
    <s v="MI"/>
    <n v="49505"/>
    <s v="East North Central"/>
    <x v="0"/>
    <s v="Nonprofit"/>
    <s v=" "/>
    <x v="2"/>
    <n v="2002"/>
    <n v="19"/>
    <x v="3"/>
    <s v="11+ years"/>
    <x v="1"/>
    <m/>
    <m/>
    <m/>
    <s v=" "/>
    <m/>
    <m/>
    <m/>
    <m/>
    <m/>
    <m/>
    <m/>
    <m/>
    <m/>
    <m/>
    <m/>
    <m/>
    <m/>
    <m/>
    <m/>
    <m/>
    <m/>
    <m/>
    <m/>
    <m/>
    <m/>
    <m/>
    <m/>
    <m/>
    <m/>
    <m/>
    <m/>
    <m/>
    <m/>
    <m/>
    <m/>
    <m/>
    <m/>
    <m/>
    <m/>
    <m/>
    <m/>
    <m/>
    <m/>
    <m/>
    <n v="0"/>
    <m/>
    <m/>
    <m/>
    <m/>
    <m/>
    <m/>
    <m/>
    <m/>
    <m/>
    <m/>
    <m/>
    <m/>
    <m/>
    <m/>
    <m/>
    <m/>
    <m/>
    <x v="1"/>
    <n v="0"/>
    <m/>
    <m/>
    <m/>
    <m/>
    <m/>
    <m/>
    <m/>
    <m/>
    <m/>
    <m/>
    <m/>
    <m/>
    <m/>
    <m/>
    <m/>
    <m/>
    <m/>
    <m/>
    <m/>
    <m/>
    <m/>
    <m/>
    <m/>
    <x v="1"/>
  </r>
  <r>
    <x v="2"/>
    <n v="203"/>
    <s v="MI"/>
    <n v="49224"/>
    <s v="East North Central"/>
    <x v="0"/>
    <s v="Nonprofit"/>
    <s v=" "/>
    <x v="2"/>
    <n v="2018"/>
    <n v="3"/>
    <x v="1"/>
    <s v="3 - 5 years"/>
    <x v="2"/>
    <m/>
    <m/>
    <m/>
    <s v=" "/>
    <m/>
    <m/>
    <m/>
    <m/>
    <m/>
    <m/>
    <m/>
    <m/>
    <m/>
    <m/>
    <m/>
    <m/>
    <m/>
    <m/>
    <m/>
    <m/>
    <m/>
    <m/>
    <m/>
    <m/>
    <m/>
    <m/>
    <m/>
    <m/>
    <m/>
    <m/>
    <m/>
    <m/>
    <m/>
    <m/>
    <m/>
    <m/>
    <m/>
    <m/>
    <m/>
    <m/>
    <m/>
    <m/>
    <m/>
    <m/>
    <n v="0"/>
    <m/>
    <m/>
    <m/>
    <m/>
    <m/>
    <m/>
    <m/>
    <m/>
    <m/>
    <m/>
    <m/>
    <m/>
    <m/>
    <m/>
    <m/>
    <m/>
    <m/>
    <x v="1"/>
    <n v="0"/>
    <m/>
    <m/>
    <m/>
    <m/>
    <m/>
    <m/>
    <m/>
    <m/>
    <m/>
    <m/>
    <m/>
    <m/>
    <m/>
    <m/>
    <m/>
    <m/>
    <m/>
    <m/>
    <m/>
    <m/>
    <m/>
    <m/>
    <m/>
    <x v="1"/>
  </r>
  <r>
    <x v="2"/>
    <n v="197"/>
    <s v="NY"/>
    <n v="14213"/>
    <s v="Middle Atlantic"/>
    <x v="3"/>
    <s v="Nonprofit"/>
    <s v=" "/>
    <x v="2"/>
    <n v="2004"/>
    <n v="17"/>
    <x v="3"/>
    <s v="11+ years"/>
    <x v="2"/>
    <m/>
    <m/>
    <m/>
    <s v=" "/>
    <m/>
    <m/>
    <m/>
    <m/>
    <m/>
    <m/>
    <m/>
    <m/>
    <m/>
    <m/>
    <m/>
    <m/>
    <m/>
    <m/>
    <m/>
    <m/>
    <m/>
    <m/>
    <m/>
    <m/>
    <m/>
    <m/>
    <m/>
    <m/>
    <m/>
    <m/>
    <m/>
    <m/>
    <m/>
    <m/>
    <m/>
    <m/>
    <m/>
    <m/>
    <m/>
    <m/>
    <m/>
    <m/>
    <m/>
    <m/>
    <n v="0"/>
    <m/>
    <m/>
    <m/>
    <m/>
    <m/>
    <m/>
    <m/>
    <m/>
    <m/>
    <m/>
    <m/>
    <m/>
    <m/>
    <m/>
    <m/>
    <m/>
    <m/>
    <x v="1"/>
    <n v="0"/>
    <m/>
    <m/>
    <m/>
    <m/>
    <m/>
    <m/>
    <m/>
    <m/>
    <m/>
    <m/>
    <m/>
    <m/>
    <m/>
    <m/>
    <m/>
    <m/>
    <m/>
    <m/>
    <m/>
    <m/>
    <m/>
    <m/>
    <m/>
    <x v="1"/>
  </r>
  <r>
    <x v="2"/>
    <n v="194"/>
    <s v="CO"/>
    <n v="80401"/>
    <s v="Mountain"/>
    <x v="1"/>
    <s v="Nonprofit"/>
    <s v=" "/>
    <x v="2"/>
    <n v="2015"/>
    <n v="6"/>
    <x v="2"/>
    <s v="6 - 10 years"/>
    <x v="1"/>
    <m/>
    <m/>
    <m/>
    <s v=" "/>
    <m/>
    <m/>
    <m/>
    <m/>
    <m/>
    <m/>
    <m/>
    <m/>
    <m/>
    <m/>
    <m/>
    <m/>
    <m/>
    <m/>
    <m/>
    <m/>
    <m/>
    <m/>
    <m/>
    <m/>
    <m/>
    <m/>
    <m/>
    <m/>
    <m/>
    <m/>
    <m/>
    <m/>
    <m/>
    <m/>
    <m/>
    <m/>
    <m/>
    <m/>
    <m/>
    <m/>
    <m/>
    <m/>
    <m/>
    <m/>
    <n v="0"/>
    <m/>
    <m/>
    <m/>
    <m/>
    <m/>
    <m/>
    <m/>
    <m/>
    <m/>
    <m/>
    <m/>
    <m/>
    <m/>
    <m/>
    <m/>
    <m/>
    <m/>
    <x v="1"/>
    <n v="0"/>
    <m/>
    <m/>
    <m/>
    <m/>
    <m/>
    <m/>
    <m/>
    <m/>
    <m/>
    <m/>
    <m/>
    <m/>
    <m/>
    <m/>
    <m/>
    <m/>
    <m/>
    <m/>
    <m/>
    <m/>
    <m/>
    <m/>
    <m/>
    <x v="1"/>
  </r>
  <r>
    <x v="2"/>
    <n v="191"/>
    <s v="NH"/>
    <n v="3825"/>
    <s v="New England"/>
    <x v="3"/>
    <s v="S Corp"/>
    <s v=" "/>
    <x v="0"/>
    <n v="1985"/>
    <n v="36"/>
    <x v="4"/>
    <s v="11+ years"/>
    <x v="0"/>
    <m/>
    <m/>
    <m/>
    <m/>
    <m/>
    <m/>
    <m/>
    <m/>
    <m/>
    <m/>
    <m/>
    <m/>
    <m/>
    <m/>
    <m/>
    <m/>
    <m/>
    <m/>
    <m/>
    <m/>
    <m/>
    <m/>
    <m/>
    <m/>
    <m/>
    <m/>
    <m/>
    <m/>
    <m/>
    <m/>
    <m/>
    <m/>
    <m/>
    <m/>
    <m/>
    <m/>
    <m/>
    <m/>
    <m/>
    <m/>
    <m/>
    <m/>
    <m/>
    <m/>
    <n v="0"/>
    <m/>
    <m/>
    <m/>
    <m/>
    <m/>
    <m/>
    <m/>
    <m/>
    <m/>
    <m/>
    <m/>
    <m/>
    <m/>
    <m/>
    <m/>
    <m/>
    <m/>
    <x v="1"/>
    <n v="0"/>
    <m/>
    <m/>
    <m/>
    <m/>
    <m/>
    <m/>
    <m/>
    <m/>
    <m/>
    <m/>
    <m/>
    <m/>
    <m/>
    <m/>
    <m/>
    <m/>
    <m/>
    <m/>
    <m/>
    <m/>
    <m/>
    <m/>
    <m/>
    <x v="1"/>
  </r>
  <r>
    <x v="2"/>
    <n v="185"/>
    <s v="MA"/>
    <n v="2111"/>
    <s v="New England"/>
    <x v="3"/>
    <s v="Nonprofit"/>
    <s v=" "/>
    <x v="2"/>
    <n v="2005"/>
    <n v="16"/>
    <x v="3"/>
    <s v="11+ years"/>
    <x v="1"/>
    <m/>
    <m/>
    <m/>
    <s v=" "/>
    <m/>
    <m/>
    <m/>
    <m/>
    <m/>
    <m/>
    <m/>
    <m/>
    <m/>
    <m/>
    <m/>
    <m/>
    <m/>
    <m/>
    <m/>
    <m/>
    <m/>
    <m/>
    <m/>
    <m/>
    <m/>
    <m/>
    <m/>
    <m/>
    <m/>
    <m/>
    <m/>
    <m/>
    <m/>
    <m/>
    <m/>
    <m/>
    <m/>
    <m/>
    <m/>
    <m/>
    <m/>
    <m/>
    <m/>
    <m/>
    <n v="0"/>
    <m/>
    <m/>
    <m/>
    <m/>
    <m/>
    <m/>
    <m/>
    <m/>
    <m/>
    <m/>
    <m/>
    <m/>
    <m/>
    <m/>
    <m/>
    <m/>
    <m/>
    <x v="1"/>
    <n v="0"/>
    <m/>
    <m/>
    <m/>
    <m/>
    <m/>
    <m/>
    <m/>
    <m/>
    <m/>
    <m/>
    <m/>
    <m/>
    <m/>
    <m/>
    <m/>
    <m/>
    <m/>
    <m/>
    <m/>
    <m/>
    <m/>
    <m/>
    <m/>
    <x v="1"/>
  </r>
  <r>
    <x v="2"/>
    <n v="187"/>
    <s v="NH"/>
    <n v="3103"/>
    <s v="New England"/>
    <x v="3"/>
    <s v="Nonprofit"/>
    <s v=" "/>
    <x v="2"/>
    <n v="2019"/>
    <n v="2"/>
    <x v="5"/>
    <s v="0 - 2 years"/>
    <x v="2"/>
    <m/>
    <m/>
    <m/>
    <s v=" "/>
    <m/>
    <m/>
    <m/>
    <m/>
    <m/>
    <m/>
    <m/>
    <m/>
    <m/>
    <m/>
    <m/>
    <m/>
    <m/>
    <m/>
    <m/>
    <m/>
    <m/>
    <m/>
    <m/>
    <m/>
    <m/>
    <m/>
    <m/>
    <m/>
    <m/>
    <m/>
    <m/>
    <m/>
    <m/>
    <m/>
    <m/>
    <m/>
    <m/>
    <m/>
    <m/>
    <m/>
    <m/>
    <m/>
    <m/>
    <m/>
    <n v="0"/>
    <m/>
    <m/>
    <m/>
    <m/>
    <m/>
    <m/>
    <m/>
    <m/>
    <m/>
    <m/>
    <m/>
    <m/>
    <m/>
    <m/>
    <m/>
    <m/>
    <m/>
    <x v="1"/>
    <n v="0"/>
    <m/>
    <m/>
    <m/>
    <m/>
    <m/>
    <m/>
    <m/>
    <m/>
    <m/>
    <m/>
    <m/>
    <m/>
    <m/>
    <m/>
    <m/>
    <m/>
    <m/>
    <m/>
    <m/>
    <m/>
    <m/>
    <m/>
    <m/>
    <x v="1"/>
  </r>
  <r>
    <x v="2"/>
    <n v="204"/>
    <s v="MA"/>
    <n v="1720"/>
    <s v="New England"/>
    <x v="3"/>
    <s v="Nonprofit"/>
    <s v=" "/>
    <x v="2"/>
    <n v="2018"/>
    <n v="3"/>
    <x v="1"/>
    <s v="3 - 5 years"/>
    <x v="0"/>
    <m/>
    <m/>
    <m/>
    <s v=" "/>
    <m/>
    <m/>
    <m/>
    <m/>
    <m/>
    <m/>
    <m/>
    <m/>
    <m/>
    <m/>
    <m/>
    <m/>
    <m/>
    <m/>
    <m/>
    <m/>
    <m/>
    <m/>
    <m/>
    <m/>
    <m/>
    <m/>
    <m/>
    <m/>
    <m/>
    <m/>
    <m/>
    <m/>
    <m/>
    <m/>
    <m/>
    <m/>
    <m/>
    <m/>
    <m/>
    <m/>
    <m/>
    <m/>
    <m/>
    <m/>
    <n v="0"/>
    <m/>
    <m/>
    <m/>
    <m/>
    <m/>
    <m/>
    <m/>
    <m/>
    <m/>
    <m/>
    <m/>
    <m/>
    <m/>
    <m/>
    <m/>
    <m/>
    <m/>
    <x v="1"/>
    <n v="0"/>
    <m/>
    <m/>
    <m/>
    <m/>
    <m/>
    <m/>
    <m/>
    <m/>
    <m/>
    <m/>
    <m/>
    <m/>
    <m/>
    <m/>
    <m/>
    <m/>
    <m/>
    <m/>
    <m/>
    <m/>
    <m/>
    <m/>
    <m/>
    <x v="1"/>
  </r>
  <r>
    <x v="2"/>
    <n v="144"/>
    <s v="WA"/>
    <n v="98273"/>
    <s v="Pacific"/>
    <x v="1"/>
    <s v="Producer Cooperative"/>
    <s v=" "/>
    <x v="1"/>
    <n v="2013"/>
    <n v="8"/>
    <x v="2"/>
    <s v="6 - 10 years"/>
    <x v="2"/>
    <n v="5480000"/>
    <n v="5280000"/>
    <n v="882306"/>
    <n v="0.161004744525547"/>
    <n v="5280000"/>
    <n v="1424000"/>
    <n v="245000"/>
    <n v="388000"/>
    <n v="289000"/>
    <n v="564000"/>
    <n v="120000"/>
    <n v="321000"/>
    <n v="724000"/>
    <n v="0"/>
    <n v="327000"/>
    <n v="0"/>
    <n v="0"/>
    <n v="38000"/>
    <s v="Nuts"/>
    <n v="300000"/>
    <s v="Fruit"/>
    <n v="540000"/>
    <s v="missing"/>
    <n v="99.96"/>
    <n v="26.97"/>
    <n v="4.6399999999999997"/>
    <n v="7.35"/>
    <n v="5.47"/>
    <n v="10.68"/>
    <n v="2.27"/>
    <n v="6.08"/>
    <n v="13.71"/>
    <n v="0"/>
    <n v="6.19"/>
    <n v="0"/>
    <n v="0"/>
    <n v="0.72"/>
    <s v="Nuts"/>
    <n v="5.68"/>
    <s v="Fruit"/>
    <n v="10.199999999999999"/>
    <s v="missing"/>
    <n v="12.82"/>
    <n v="42.58"/>
    <n v="0"/>
    <m/>
    <m/>
    <m/>
    <m/>
    <m/>
    <m/>
    <m/>
    <m/>
    <m/>
    <m/>
    <m/>
    <m/>
    <m/>
    <m/>
    <s v=" "/>
    <m/>
    <s v=" "/>
    <x v="1"/>
    <n v="0"/>
    <m/>
    <m/>
    <m/>
    <m/>
    <m/>
    <m/>
    <m/>
    <m/>
    <m/>
    <m/>
    <m/>
    <m/>
    <m/>
    <m/>
    <m/>
    <m/>
    <m/>
    <m/>
    <m/>
    <m/>
    <m/>
    <s v="No"/>
    <s v=" "/>
    <x v="2"/>
  </r>
  <r>
    <x v="2"/>
    <n v="108"/>
    <s v="CA"/>
    <n v="94954"/>
    <s v="Pacific"/>
    <x v="1"/>
    <s v="Producer Cooperative"/>
    <s v=" "/>
    <x v="1"/>
    <n v="2011"/>
    <n v="10"/>
    <x v="2"/>
    <s v="6 - 10 years"/>
    <x v="1"/>
    <m/>
    <m/>
    <m/>
    <s v=" "/>
    <m/>
    <m/>
    <m/>
    <m/>
    <m/>
    <m/>
    <m/>
    <m/>
    <m/>
    <m/>
    <m/>
    <m/>
    <m/>
    <m/>
    <m/>
    <m/>
    <m/>
    <m/>
    <s v=" "/>
    <m/>
    <m/>
    <m/>
    <m/>
    <m/>
    <m/>
    <m/>
    <m/>
    <m/>
    <m/>
    <m/>
    <m/>
    <m/>
    <m/>
    <m/>
    <m/>
    <m/>
    <m/>
    <m/>
    <m/>
    <m/>
    <n v="0"/>
    <m/>
    <m/>
    <m/>
    <m/>
    <m/>
    <m/>
    <m/>
    <m/>
    <m/>
    <m/>
    <m/>
    <m/>
    <m/>
    <m/>
    <s v=" "/>
    <m/>
    <s v=" "/>
    <x v="1"/>
    <n v="0"/>
    <m/>
    <m/>
    <m/>
    <m/>
    <m/>
    <m/>
    <m/>
    <m/>
    <m/>
    <m/>
    <m/>
    <m/>
    <m/>
    <m/>
    <m/>
    <m/>
    <m/>
    <m/>
    <m/>
    <m/>
    <m/>
    <s v="No"/>
    <s v=" "/>
    <x v="3"/>
  </r>
  <r>
    <x v="2"/>
    <n v="150"/>
    <s v="OR"/>
    <n v="97214"/>
    <s v="Pacific"/>
    <x v="1"/>
    <s v="LLC"/>
    <s v=" "/>
    <x v="0"/>
    <n v="2015"/>
    <n v="6"/>
    <x v="2"/>
    <s v="6 - 10 years"/>
    <x v="1"/>
    <n v="300000"/>
    <m/>
    <n v="200000"/>
    <n v="0.66666666666666696"/>
    <m/>
    <m/>
    <m/>
    <m/>
    <m/>
    <m/>
    <m/>
    <m/>
    <m/>
    <m/>
    <m/>
    <m/>
    <m/>
    <m/>
    <s v=" "/>
    <m/>
    <s v=" "/>
    <m/>
    <s v=" "/>
    <m/>
    <m/>
    <m/>
    <m/>
    <m/>
    <m/>
    <m/>
    <m/>
    <m/>
    <m/>
    <m/>
    <m/>
    <m/>
    <m/>
    <m/>
    <m/>
    <m/>
    <m/>
    <m/>
    <m/>
    <m/>
    <n v="0"/>
    <m/>
    <m/>
    <m/>
    <m/>
    <m/>
    <m/>
    <m/>
    <m/>
    <m/>
    <m/>
    <m/>
    <m/>
    <m/>
    <m/>
    <s v=" "/>
    <m/>
    <s v=" "/>
    <x v="1"/>
    <n v="0"/>
    <m/>
    <m/>
    <m/>
    <m/>
    <m/>
    <m/>
    <m/>
    <m/>
    <m/>
    <m/>
    <m/>
    <m/>
    <m/>
    <m/>
    <m/>
    <m/>
    <m/>
    <m/>
    <m/>
    <m/>
    <m/>
    <s v="No"/>
    <s v=" "/>
    <x v="3"/>
  </r>
  <r>
    <x v="2"/>
    <n v="159"/>
    <s v="OR"/>
    <n v="97424"/>
    <s v="Pacific"/>
    <x v="1"/>
    <s v="Nonprofit"/>
    <s v=" "/>
    <x v="2"/>
    <n v="2017"/>
    <n v="4"/>
    <x v="1"/>
    <s v="3 - 5 years"/>
    <x v="0"/>
    <n v="139850"/>
    <m/>
    <n v="79872"/>
    <n v="0.57112620664998204"/>
    <m/>
    <m/>
    <m/>
    <m/>
    <m/>
    <m/>
    <m/>
    <m/>
    <m/>
    <m/>
    <m/>
    <m/>
    <m/>
    <m/>
    <s v=" "/>
    <m/>
    <s v=" "/>
    <m/>
    <s v=" "/>
    <m/>
    <m/>
    <m/>
    <m/>
    <m/>
    <m/>
    <m/>
    <m/>
    <m/>
    <m/>
    <m/>
    <m/>
    <m/>
    <m/>
    <m/>
    <m/>
    <m/>
    <m/>
    <m/>
    <m/>
    <m/>
    <n v="0"/>
    <m/>
    <m/>
    <m/>
    <m/>
    <m/>
    <m/>
    <m/>
    <m/>
    <m/>
    <m/>
    <m/>
    <m/>
    <m/>
    <m/>
    <s v=" "/>
    <m/>
    <s v=" "/>
    <x v="1"/>
    <n v="0"/>
    <m/>
    <m/>
    <m/>
    <m/>
    <m/>
    <m/>
    <m/>
    <m/>
    <m/>
    <m/>
    <m/>
    <m/>
    <m/>
    <m/>
    <m/>
    <m/>
    <m/>
    <m/>
    <m/>
    <m/>
    <m/>
    <s v="No"/>
    <s v=" "/>
    <x v="3"/>
  </r>
  <r>
    <x v="2"/>
    <n v="192"/>
    <s v="WA"/>
    <n v="98239"/>
    <s v="Pacific"/>
    <x v="1"/>
    <s v="Producer-Consumer Cooperative"/>
    <s v=" "/>
    <x v="1"/>
    <n v="2020"/>
    <n v="1"/>
    <x v="5"/>
    <s v="0 - 2 years"/>
    <x v="1"/>
    <m/>
    <m/>
    <m/>
    <s v=" "/>
    <m/>
    <m/>
    <m/>
    <m/>
    <m/>
    <m/>
    <m/>
    <m/>
    <m/>
    <m/>
    <m/>
    <m/>
    <m/>
    <m/>
    <m/>
    <m/>
    <m/>
    <m/>
    <m/>
    <m/>
    <m/>
    <m/>
    <m/>
    <m/>
    <m/>
    <m/>
    <m/>
    <m/>
    <m/>
    <m/>
    <m/>
    <m/>
    <m/>
    <m/>
    <m/>
    <m/>
    <m/>
    <m/>
    <m/>
    <m/>
    <n v="0"/>
    <m/>
    <m/>
    <m/>
    <m/>
    <m/>
    <m/>
    <m/>
    <m/>
    <m/>
    <m/>
    <m/>
    <m/>
    <m/>
    <m/>
    <m/>
    <m/>
    <m/>
    <x v="1"/>
    <n v="0"/>
    <m/>
    <m/>
    <m/>
    <m/>
    <m/>
    <m/>
    <m/>
    <m/>
    <m/>
    <m/>
    <m/>
    <m/>
    <m/>
    <m/>
    <m/>
    <m/>
    <m/>
    <m/>
    <m/>
    <m/>
    <m/>
    <m/>
    <m/>
    <x v="1"/>
  </r>
  <r>
    <x v="2"/>
    <n v="200"/>
    <s v="OR"/>
    <n v="97540"/>
    <s v="Pacific"/>
    <x v="1"/>
    <s v="Nonprofit"/>
    <s v=" "/>
    <x v="2"/>
    <n v="2012"/>
    <n v="9"/>
    <x v="2"/>
    <s v="6 - 10 years"/>
    <x v="0"/>
    <n v="400000"/>
    <m/>
    <m/>
    <s v=" "/>
    <m/>
    <m/>
    <m/>
    <m/>
    <m/>
    <m/>
    <m/>
    <m/>
    <m/>
    <m/>
    <m/>
    <m/>
    <m/>
    <m/>
    <m/>
    <m/>
    <m/>
    <m/>
    <s v=" "/>
    <m/>
    <m/>
    <m/>
    <m/>
    <m/>
    <m/>
    <m/>
    <m/>
    <m/>
    <m/>
    <m/>
    <m/>
    <m/>
    <m/>
    <m/>
    <m/>
    <m/>
    <m/>
    <m/>
    <m/>
    <m/>
    <n v="0"/>
    <m/>
    <m/>
    <m/>
    <m/>
    <m/>
    <m/>
    <m/>
    <m/>
    <m/>
    <m/>
    <m/>
    <m/>
    <m/>
    <m/>
    <m/>
    <m/>
    <m/>
    <x v="1"/>
    <n v="0"/>
    <m/>
    <m/>
    <m/>
    <m/>
    <m/>
    <m/>
    <m/>
    <m/>
    <m/>
    <m/>
    <m/>
    <m/>
    <m/>
    <m/>
    <m/>
    <m/>
    <m/>
    <m/>
    <m/>
    <m/>
    <m/>
    <s v="No"/>
    <s v=" "/>
    <x v="1"/>
  </r>
  <r>
    <x v="2"/>
    <n v="206"/>
    <s v="AK"/>
    <n v="99801"/>
    <s v="Pacific"/>
    <x v="1"/>
    <s v="Nonprofit"/>
    <s v=" "/>
    <x v="2"/>
    <n v="2017"/>
    <n v="4"/>
    <x v="1"/>
    <s v="3 - 5 years"/>
    <x v="2"/>
    <m/>
    <m/>
    <m/>
    <s v=" "/>
    <m/>
    <m/>
    <m/>
    <m/>
    <m/>
    <m/>
    <m/>
    <m/>
    <m/>
    <m/>
    <m/>
    <m/>
    <m/>
    <m/>
    <m/>
    <m/>
    <m/>
    <m/>
    <m/>
    <m/>
    <m/>
    <m/>
    <m/>
    <m/>
    <m/>
    <m/>
    <m/>
    <m/>
    <m/>
    <m/>
    <m/>
    <m/>
    <m/>
    <m/>
    <m/>
    <m/>
    <m/>
    <m/>
    <m/>
    <m/>
    <n v="0"/>
    <m/>
    <m/>
    <m/>
    <m/>
    <m/>
    <m/>
    <m/>
    <m/>
    <m/>
    <m/>
    <m/>
    <m/>
    <m/>
    <m/>
    <m/>
    <m/>
    <m/>
    <x v="1"/>
    <n v="0"/>
    <m/>
    <m/>
    <m/>
    <m/>
    <m/>
    <m/>
    <m/>
    <m/>
    <m/>
    <m/>
    <m/>
    <m/>
    <m/>
    <m/>
    <m/>
    <m/>
    <m/>
    <m/>
    <m/>
    <m/>
    <m/>
    <m/>
    <m/>
    <x v="1"/>
  </r>
  <r>
    <x v="2"/>
    <n v="133"/>
    <s v="VA"/>
    <n v="22905"/>
    <s v="South Atlantic"/>
    <x v="2"/>
    <s v="Nonprofit"/>
    <s v=" "/>
    <x v="2"/>
    <n v="2009"/>
    <n v="12"/>
    <x v="0"/>
    <s v="11+ years"/>
    <x v="2"/>
    <m/>
    <m/>
    <m/>
    <s v=" "/>
    <m/>
    <m/>
    <m/>
    <m/>
    <m/>
    <m/>
    <m/>
    <m/>
    <m/>
    <m/>
    <m/>
    <m/>
    <m/>
    <m/>
    <m/>
    <m/>
    <m/>
    <m/>
    <s v=" "/>
    <m/>
    <m/>
    <m/>
    <m/>
    <m/>
    <m/>
    <m/>
    <m/>
    <m/>
    <m/>
    <m/>
    <m/>
    <m/>
    <m/>
    <m/>
    <m/>
    <m/>
    <m/>
    <m/>
    <m/>
    <m/>
    <n v="0"/>
    <m/>
    <m/>
    <m/>
    <m/>
    <m/>
    <m/>
    <m/>
    <m/>
    <m/>
    <m/>
    <m/>
    <m/>
    <m/>
    <m/>
    <s v=" "/>
    <m/>
    <s v=" "/>
    <x v="1"/>
    <n v="0"/>
    <m/>
    <m/>
    <m/>
    <m/>
    <m/>
    <m/>
    <m/>
    <m/>
    <m/>
    <m/>
    <m/>
    <m/>
    <m/>
    <m/>
    <m/>
    <m/>
    <m/>
    <m/>
    <m/>
    <m/>
    <m/>
    <s v="No"/>
    <s v=" "/>
    <x v="0"/>
  </r>
  <r>
    <x v="2"/>
    <n v="183"/>
    <s v="WV"/>
    <n v="25414"/>
    <s v="South Atlantic"/>
    <x v="2"/>
    <s v="Nonprofit"/>
    <s v=" "/>
    <x v="2"/>
    <n v="2021"/>
    <n v="0"/>
    <x v="5"/>
    <s v="0 - 2 years"/>
    <x v="0"/>
    <m/>
    <m/>
    <m/>
    <s v=" "/>
    <m/>
    <m/>
    <m/>
    <m/>
    <m/>
    <m/>
    <m/>
    <m/>
    <m/>
    <m/>
    <m/>
    <m/>
    <m/>
    <m/>
    <m/>
    <m/>
    <m/>
    <m/>
    <s v=" "/>
    <m/>
    <m/>
    <m/>
    <m/>
    <m/>
    <m/>
    <m/>
    <m/>
    <m/>
    <m/>
    <m/>
    <m/>
    <m/>
    <m/>
    <m/>
    <m/>
    <m/>
    <m/>
    <m/>
    <m/>
    <m/>
    <n v="0"/>
    <m/>
    <m/>
    <m/>
    <m/>
    <m/>
    <m/>
    <m/>
    <m/>
    <m/>
    <m/>
    <m/>
    <m/>
    <m/>
    <m/>
    <s v=" "/>
    <m/>
    <s v=" "/>
    <x v="1"/>
    <n v="0"/>
    <m/>
    <m/>
    <m/>
    <m/>
    <m/>
    <m/>
    <m/>
    <m/>
    <m/>
    <m/>
    <m/>
    <m/>
    <m/>
    <m/>
    <m/>
    <m/>
    <m/>
    <m/>
    <m/>
    <m/>
    <m/>
    <s v="No"/>
    <s v=" "/>
    <x v="0"/>
  </r>
  <r>
    <x v="2"/>
    <n v="195"/>
    <s v="VA"/>
    <n v="23168"/>
    <s v="South Atlantic"/>
    <x v="2"/>
    <s v="LLC"/>
    <s v=" "/>
    <x v="0"/>
    <n v="2020"/>
    <n v="1"/>
    <x v="5"/>
    <s v="0 - 2 years"/>
    <x v="2"/>
    <m/>
    <m/>
    <m/>
    <s v=" "/>
    <m/>
    <m/>
    <m/>
    <m/>
    <m/>
    <m/>
    <m/>
    <m/>
    <m/>
    <m/>
    <m/>
    <m/>
    <m/>
    <m/>
    <m/>
    <m/>
    <m/>
    <m/>
    <m/>
    <m/>
    <m/>
    <m/>
    <m/>
    <m/>
    <m/>
    <m/>
    <m/>
    <m/>
    <m/>
    <m/>
    <m/>
    <m/>
    <m/>
    <m/>
    <m/>
    <m/>
    <m/>
    <m/>
    <m/>
    <m/>
    <n v="0"/>
    <m/>
    <m/>
    <m/>
    <m/>
    <m/>
    <m/>
    <m/>
    <m/>
    <m/>
    <m/>
    <m/>
    <m/>
    <m/>
    <m/>
    <m/>
    <m/>
    <m/>
    <x v="1"/>
    <n v="0"/>
    <m/>
    <m/>
    <m/>
    <m/>
    <m/>
    <m/>
    <m/>
    <m/>
    <m/>
    <m/>
    <m/>
    <m/>
    <m/>
    <m/>
    <m/>
    <m/>
    <m/>
    <m/>
    <m/>
    <m/>
    <m/>
    <m/>
    <m/>
    <x v="1"/>
  </r>
  <r>
    <x v="2"/>
    <n v="205"/>
    <s v="NC"/>
    <n v="28025"/>
    <s v="South Atlantic"/>
    <x v="2"/>
    <s v="Nonprofit"/>
    <s v=" "/>
    <x v="2"/>
    <n v="2016"/>
    <n v="5"/>
    <x v="1"/>
    <s v="3 - 5 years"/>
    <x v="2"/>
    <m/>
    <m/>
    <m/>
    <s v=" "/>
    <m/>
    <m/>
    <m/>
    <m/>
    <m/>
    <m/>
    <m/>
    <m/>
    <m/>
    <m/>
    <m/>
    <m/>
    <m/>
    <m/>
    <m/>
    <m/>
    <m/>
    <m/>
    <m/>
    <m/>
    <m/>
    <m/>
    <m/>
    <m/>
    <m/>
    <m/>
    <m/>
    <m/>
    <m/>
    <m/>
    <m/>
    <m/>
    <m/>
    <m/>
    <m/>
    <m/>
    <m/>
    <m/>
    <m/>
    <m/>
    <n v="0"/>
    <m/>
    <m/>
    <m/>
    <m/>
    <m/>
    <m/>
    <m/>
    <m/>
    <m/>
    <m/>
    <m/>
    <m/>
    <m/>
    <m/>
    <m/>
    <m/>
    <m/>
    <x v="1"/>
    <n v="0"/>
    <m/>
    <m/>
    <m/>
    <m/>
    <m/>
    <m/>
    <m/>
    <m/>
    <m/>
    <m/>
    <m/>
    <m/>
    <m/>
    <m/>
    <m/>
    <m/>
    <m/>
    <m/>
    <m/>
    <m/>
    <m/>
    <m/>
    <m/>
    <x v="1"/>
  </r>
  <r>
    <x v="2"/>
    <n v="182"/>
    <s v="FL"/>
    <n v="33004"/>
    <s v="South Atlantic"/>
    <x v="2"/>
    <s v="Publicly-owned"/>
    <s v=" "/>
    <x v="1"/>
    <n v="2012"/>
    <n v="9"/>
    <x v="2"/>
    <s v="6 - 10 years"/>
    <x v="2"/>
    <m/>
    <m/>
    <m/>
    <s v=" "/>
    <m/>
    <m/>
    <m/>
    <m/>
    <m/>
    <m/>
    <m/>
    <m/>
    <m/>
    <m/>
    <m/>
    <m/>
    <m/>
    <m/>
    <m/>
    <m/>
    <m/>
    <m/>
    <m/>
    <m/>
    <m/>
    <m/>
    <m/>
    <m/>
    <m/>
    <m/>
    <m/>
    <m/>
    <m/>
    <m/>
    <m/>
    <m/>
    <m/>
    <m/>
    <m/>
    <m/>
    <m/>
    <m/>
    <m/>
    <m/>
    <n v="0"/>
    <m/>
    <m/>
    <m/>
    <m/>
    <m/>
    <m/>
    <m/>
    <m/>
    <m/>
    <m/>
    <m/>
    <m/>
    <m/>
    <m/>
    <m/>
    <m/>
    <m/>
    <x v="1"/>
    <n v="0"/>
    <m/>
    <m/>
    <m/>
    <m/>
    <m/>
    <m/>
    <m/>
    <m/>
    <m/>
    <m/>
    <m/>
    <m/>
    <m/>
    <m/>
    <m/>
    <m/>
    <m/>
    <m/>
    <m/>
    <m/>
    <m/>
    <m/>
    <m/>
    <x v="1"/>
  </r>
  <r>
    <x v="2"/>
    <n v="199"/>
    <s v="NE"/>
    <n v="68112"/>
    <s v="West North Central"/>
    <x v="0"/>
    <s v="Nonprofit"/>
    <s v=" "/>
    <x v="2"/>
    <n v="2010"/>
    <n v="11"/>
    <x v="0"/>
    <s v="11+ years"/>
    <x v="2"/>
    <m/>
    <m/>
    <m/>
    <s v=" "/>
    <m/>
    <m/>
    <m/>
    <m/>
    <m/>
    <m/>
    <m/>
    <m/>
    <m/>
    <m/>
    <m/>
    <m/>
    <m/>
    <m/>
    <m/>
    <m/>
    <m/>
    <m/>
    <m/>
    <m/>
    <m/>
    <m/>
    <m/>
    <m/>
    <m/>
    <m/>
    <m/>
    <m/>
    <m/>
    <m/>
    <m/>
    <m/>
    <m/>
    <m/>
    <m/>
    <m/>
    <m/>
    <m/>
    <m/>
    <m/>
    <n v="0"/>
    <m/>
    <m/>
    <m/>
    <m/>
    <m/>
    <m/>
    <m/>
    <m/>
    <m/>
    <m/>
    <m/>
    <m/>
    <m/>
    <m/>
    <m/>
    <m/>
    <m/>
    <x v="1"/>
    <n v="0"/>
    <m/>
    <m/>
    <m/>
    <m/>
    <m/>
    <m/>
    <m/>
    <m/>
    <m/>
    <m/>
    <m/>
    <m/>
    <m/>
    <m/>
    <m/>
    <m/>
    <m/>
    <m/>
    <m/>
    <m/>
    <m/>
    <m/>
    <m/>
    <x v="1"/>
  </r>
  <r>
    <x v="2"/>
    <n v="186"/>
    <s v="IA"/>
    <n v="50010"/>
    <s v="West North Central"/>
    <x v="0"/>
    <s v="Nonprofit"/>
    <s v=" "/>
    <x v="2"/>
    <n v="2004"/>
    <n v="17"/>
    <x v="3"/>
    <s v="11+ years"/>
    <x v="2"/>
    <m/>
    <m/>
    <m/>
    <s v=" "/>
    <m/>
    <m/>
    <m/>
    <m/>
    <m/>
    <m/>
    <m/>
    <m/>
    <m/>
    <m/>
    <m/>
    <m/>
    <m/>
    <m/>
    <m/>
    <m/>
    <m/>
    <m/>
    <m/>
    <m/>
    <m/>
    <m/>
    <m/>
    <m/>
    <m/>
    <m/>
    <m/>
    <m/>
    <m/>
    <m/>
    <m/>
    <m/>
    <m/>
    <m/>
    <m/>
    <m/>
    <m/>
    <m/>
    <m/>
    <m/>
    <n v="0"/>
    <m/>
    <m/>
    <m/>
    <m/>
    <m/>
    <m/>
    <m/>
    <m/>
    <m/>
    <m/>
    <m/>
    <m/>
    <m/>
    <m/>
    <m/>
    <m/>
    <m/>
    <x v="1"/>
    <n v="0"/>
    <m/>
    <m/>
    <m/>
    <m/>
    <m/>
    <m/>
    <m/>
    <m/>
    <m/>
    <m/>
    <m/>
    <m/>
    <m/>
    <m/>
    <m/>
    <m/>
    <m/>
    <m/>
    <m/>
    <m/>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220E13-6462-4819-8CFD-6272B4893315}" name="Percent Orgs by Legal Status"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B27:C31" firstHeaderRow="1" firstDataRow="1" firstDataCol="1"/>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axis="axisRow" dataField="1" showAll="0" nonAutoSortDefault="1">
      <items count="6">
        <item x="2"/>
        <item x="0"/>
        <item x="1"/>
        <item x="3"/>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4">
    <i>
      <x/>
    </i>
    <i>
      <x v="1"/>
    </i>
    <i>
      <x v="2"/>
    </i>
    <i t="grand">
      <x/>
    </i>
  </rowItems>
  <colItems count="1">
    <i/>
  </colItems>
  <dataFields count="1">
    <dataField name="Count of LegalStatCat" fld="8" subtotal="count" showDataAs="percentOfTotal" baseField="7" baseItem="0" numFmtId="9"/>
  </dataFields>
  <formats count="1">
    <format dxfId="72">
      <pivotArea outline="0" collapsedLevelsAreSubtotals="1" fieldPosition="0"/>
    </format>
  </formats>
  <chartFormats count="5">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8" count="1" selected="0">
            <x v="0"/>
          </reference>
        </references>
      </pivotArea>
    </chartFormat>
    <chartFormat chart="2" format="12">
      <pivotArea type="data" outline="0" fieldPosition="0">
        <references count="2">
          <reference field="4294967294" count="1" selected="0">
            <x v="0"/>
          </reference>
          <reference field="8" count="1" selected="0">
            <x v="1"/>
          </reference>
        </references>
      </pivotArea>
    </chartFormat>
    <chartFormat chart="2" format="13">
      <pivotArea type="data" outline="0" fieldPosition="0">
        <references count="2">
          <reference field="4294967294" count="1" selected="0">
            <x v="0"/>
          </reference>
          <reference field="8" count="1" selected="0">
            <x v="2"/>
          </reference>
        </references>
      </pivotArea>
    </chartFormat>
    <chartFormat chart="2" format="14">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1434399-FBCE-47CF-98C0-00999BCD9072}" name="Percent Orgs by Bus Model"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44:C48" firstHeaderRow="1" firstDataRow="1" firstDataCol="1"/>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showAll="0"/>
    <pivotField showAll="0"/>
    <pivotField showAll="0"/>
    <pivotField showAll="0"/>
    <pivotField showAll="0"/>
    <pivotField axis="axisRow" dataField="1" multipleItemSelectionAllowed="1" showAll="0">
      <items count="6">
        <item x="2"/>
        <item x="1"/>
        <item x="0"/>
        <item x="4"/>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4">
    <i>
      <x/>
    </i>
    <i>
      <x v="1"/>
    </i>
    <i>
      <x v="2"/>
    </i>
    <i t="grand">
      <x/>
    </i>
  </rowItems>
  <colItems count="1">
    <i/>
  </colItems>
  <dataFields count="1">
    <dataField name="Count of BusModel" fld="13" subtotal="count" showDataAs="percentOfTotal" baseField="12" baseItem="0" numFmtId="9"/>
  </dataFields>
  <formats count="2">
    <format dxfId="74">
      <pivotArea outline="0" fieldPosition="0">
        <references count="1">
          <reference field="4294967294" count="1">
            <x v="0"/>
          </reference>
        </references>
      </pivotArea>
    </format>
    <format dxfId="73">
      <pivotArea outline="0" collapsedLevelsAreSubtotals="1" fieldPosition="0"/>
    </format>
  </formats>
  <chartFormats count="6">
    <chartFormat chart="3" format="10" series="1">
      <pivotArea type="data" outline="0" fieldPosition="0">
        <references count="1">
          <reference field="4294967294" count="1" selected="0">
            <x v="0"/>
          </reference>
        </references>
      </pivotArea>
    </chartFormat>
    <chartFormat chart="3" format="11">
      <pivotArea type="data" outline="0" fieldPosition="0">
        <references count="2">
          <reference field="4294967294" count="1" selected="0">
            <x v="0"/>
          </reference>
          <reference field="13" count="1" selected="0">
            <x v="0"/>
          </reference>
        </references>
      </pivotArea>
    </chartFormat>
    <chartFormat chart="3" format="12">
      <pivotArea type="data" outline="0" fieldPosition="0">
        <references count="2">
          <reference field="4294967294" count="1" selected="0">
            <x v="0"/>
          </reference>
          <reference field="13" count="1" selected="0">
            <x v="1"/>
          </reference>
        </references>
      </pivotArea>
    </chartFormat>
    <chartFormat chart="3" format="13">
      <pivotArea type="data" outline="0" fieldPosition="0">
        <references count="2">
          <reference field="4294967294" count="1" selected="0">
            <x v="0"/>
          </reference>
          <reference field="13" count="1" selected="0">
            <x v="2"/>
          </reference>
        </references>
      </pivotArea>
    </chartFormat>
    <chartFormat chart="3" format="14">
      <pivotArea type="data" outline="0" fieldPosition="0">
        <references count="2">
          <reference field="4294967294" count="1" selected="0">
            <x v="0"/>
          </reference>
          <reference field="13" count="1" selected="0">
            <x v="3"/>
          </reference>
        </references>
      </pivotArea>
    </chartFormat>
    <chartFormat chart="3" format="15">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F57836C-9275-4821-B82F-AC9E01065FB1}" name="Count"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F15:F16" firstHeaderRow="1" firstDataRow="1" firstDataCol="0"/>
  <pivotFields count="102">
    <pivotField showAll="0">
      <items count="6">
        <item h="1" x="3"/>
        <item h="1" x="4"/>
        <item h="1" x="1"/>
        <item h="1" x="0"/>
        <item x="2"/>
        <item t="default"/>
      </items>
    </pivotField>
    <pivotField dataField="1" showAll="0"/>
    <pivotField showAll="0"/>
    <pivotField showAll="0"/>
    <pivotField showAll="0"/>
    <pivotField showAll="0">
      <items count="6">
        <item h="1" x="0"/>
        <item h="1" x="3"/>
        <item x="2"/>
        <item h="1" x="1"/>
        <item h="1" m="1" x="4"/>
        <item t="default"/>
      </items>
    </pivotField>
    <pivotField showAll="0"/>
    <pivotField showAll="0"/>
    <pivotField showAll="0" nonAutoSortDefault="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ount of ID" fld="1" subtotal="count" baseField="0" baseItem="0" numFmtId="49"/>
  </dataFields>
  <formats count="3">
    <format dxfId="77">
      <pivotArea outline="0" collapsedLevelsAreSubtotals="1" fieldPosition="0"/>
    </format>
    <format dxfId="76">
      <pivotArea outline="0" fieldPosition="0">
        <references count="1">
          <reference field="4294967294" count="1">
            <x v="0"/>
          </reference>
        </references>
      </pivotArea>
    </format>
    <format dxfId="7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1FB5EC5-C312-4B75-B8E3-8CDA04ADDC6E}" name="Average Portion of Sales by Product Category"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B3:G4" firstHeaderRow="0" firstDataRow="1" firstDataCol="0"/>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2"/>
  </colFields>
  <colItems count="6">
    <i>
      <x/>
    </i>
    <i i="1">
      <x v="1"/>
    </i>
    <i i="2">
      <x v="2"/>
    </i>
    <i i="3">
      <x v="3"/>
    </i>
    <i i="4">
      <x v="4"/>
    </i>
    <i i="5">
      <x v="5"/>
    </i>
  </colItems>
  <dataFields count="6">
    <dataField name="Fresh Produce and Herbs" fld="38" subtotal="average" baseField="0" baseItem="0"/>
    <dataField name="Processed Produce and Herbs" fld="39" subtotal="average" baseField="0" baseItem="1"/>
    <dataField name="Meat, poultry and fish" fld="56" subtotal="average" baseField="0" baseItem="1"/>
    <dataField name="Milk and other dairy products" fld="42" subtotal="average" baseField="0" baseItem="1"/>
    <dataField name="Eggs" fld="43" subtotal="average" baseField="0" baseItem="1"/>
    <dataField name="Other" fld="57" subtotal="average" baseField="0" baseItem="1"/>
  </dataFields>
  <formats count="1">
    <format dxfId="78">
      <pivotArea outline="0" collapsedLevelsAreSubtotals="1" fieldPosition="0"/>
    </format>
  </formats>
  <chartFormats count="12">
    <chartFormat chart="2" format="24" series="1">
      <pivotArea type="data" outline="0" fieldPosition="0">
        <references count="1">
          <reference field="4294967294" count="1" selected="0">
            <x v="0"/>
          </reference>
        </references>
      </pivotArea>
    </chartFormat>
    <chartFormat chart="2" format="25">
      <pivotArea type="data" outline="0" fieldPosition="0">
        <references count="1">
          <reference field="4294967294" count="1" selected="0">
            <x v="0"/>
          </reference>
        </references>
      </pivotArea>
    </chartFormat>
    <chartFormat chart="2" format="26" series="1">
      <pivotArea type="data" outline="0" fieldPosition="0">
        <references count="1">
          <reference field="4294967294" count="1" selected="0">
            <x v="1"/>
          </reference>
        </references>
      </pivotArea>
    </chartFormat>
    <chartFormat chart="2" format="27">
      <pivotArea type="data" outline="0" fieldPosition="0">
        <references count="1">
          <reference field="4294967294" count="1" selected="0">
            <x v="1"/>
          </reference>
        </references>
      </pivotArea>
    </chartFormat>
    <chartFormat chart="2" format="28" series="1">
      <pivotArea type="data" outline="0" fieldPosition="0">
        <references count="1">
          <reference field="4294967294" count="1" selected="0">
            <x v="2"/>
          </reference>
        </references>
      </pivotArea>
    </chartFormat>
    <chartFormat chart="2" format="29">
      <pivotArea type="data" outline="0" fieldPosition="0">
        <references count="1">
          <reference field="4294967294" count="1" selected="0">
            <x v="2"/>
          </reference>
        </references>
      </pivotArea>
    </chartFormat>
    <chartFormat chart="2" format="30" series="1">
      <pivotArea type="data" outline="0" fieldPosition="0">
        <references count="1">
          <reference field="4294967294" count="1" selected="0">
            <x v="3"/>
          </reference>
        </references>
      </pivotArea>
    </chartFormat>
    <chartFormat chart="2" format="31">
      <pivotArea type="data" outline="0" fieldPosition="0">
        <references count="1">
          <reference field="4294967294" count="1" selected="0">
            <x v="3"/>
          </reference>
        </references>
      </pivotArea>
    </chartFormat>
    <chartFormat chart="2" format="32" series="1">
      <pivotArea type="data" outline="0" fieldPosition="0">
        <references count="1">
          <reference field="4294967294" count="1" selected="0">
            <x v="4"/>
          </reference>
        </references>
      </pivotArea>
    </chartFormat>
    <chartFormat chart="2" format="33">
      <pivotArea type="data" outline="0" fieldPosition="0">
        <references count="1">
          <reference field="4294967294" count="1" selected="0">
            <x v="4"/>
          </reference>
        </references>
      </pivotArea>
    </chartFormat>
    <chartFormat chart="2" format="34" series="1">
      <pivotArea type="data" outline="0" fieldPosition="0">
        <references count="1">
          <reference field="4294967294" count="1" selected="0">
            <x v="5"/>
          </reference>
        </references>
      </pivotArea>
    </chartFormat>
    <chartFormat chart="2" format="35">
      <pivotArea type="data" outline="0" fieldPosition="0">
        <references count="1">
          <reference field="429496729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572D1BA-B5D2-4F42-929E-B4C1DFC10517}" name="Sales by Cust Type"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76:H77" firstHeaderRow="0" firstDataRow="1" firstDataCol="0" rowPageCount="1" colPageCount="1"/>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3">
        <item x="1"/>
        <item x="0"/>
        <item t="default"/>
      </items>
    </pivotField>
    <pivotField numFmtId="1" multipleItemSelectionAllowed="1" showAll="0"/>
    <pivotField dataField="1" showAll="0"/>
    <pivotField showAll="0"/>
    <pivotField showAll="0"/>
    <pivotField dataField="1"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showAll="0"/>
    <pivotField showAll="0"/>
    <pivotField showAll="0"/>
  </pivotFields>
  <rowItems count="1">
    <i/>
  </rowItems>
  <colFields count="1">
    <field x="-2"/>
  </colFields>
  <colItems count="7">
    <i>
      <x/>
    </i>
    <i i="1">
      <x v="1"/>
    </i>
    <i i="2">
      <x v="2"/>
    </i>
    <i i="3">
      <x v="3"/>
    </i>
    <i i="4">
      <x v="4"/>
    </i>
    <i i="5">
      <x v="5"/>
    </i>
    <i i="6">
      <x v="6"/>
    </i>
  </colItems>
  <pageFields count="1">
    <pageField fld="76" hier="-1"/>
  </pageFields>
  <dataFields count="7">
    <dataField name="Direct to Consumer" fld="78" subtotal="average" baseField="0" baseItem="0"/>
    <dataField name="Restaurants &amp; Caterers" fld="81" subtotal="average" baseField="0" baseItem="1"/>
    <dataField name="Retailers" fld="95" subtotal="average" baseField="0" baseItem="1"/>
    <dataField name="Distributors &amp; Other Hubs" fld="96" subtotal="average" baseField="0" baseItem="1"/>
    <dataField name="Institutions" fld="97" subtotal="average" baseField="0" baseItem="1"/>
    <dataField name="Processors" fld="84" subtotal="average" baseField="0" baseItem="1"/>
    <dataField name="Other" fld="98" subtotal="average" baseField="0" baseItem="1"/>
  </dataFields>
  <formats count="2">
    <format dxfId="80">
      <pivotArea outline="0" collapsedLevelsAreSubtotals="1" fieldPosition="0"/>
    </format>
    <format dxfId="79">
      <pivotArea dataOnly="0" labelOnly="1" outline="0" fieldPosition="0">
        <references count="1">
          <reference field="4294967294" count="1">
            <x v="4"/>
          </reference>
        </references>
      </pivotArea>
    </format>
  </formats>
  <chartFormats count="14">
    <chartFormat chart="3" format="28" series="1">
      <pivotArea type="data" outline="0" fieldPosition="0">
        <references count="1">
          <reference field="4294967294" count="1" selected="0">
            <x v="0"/>
          </reference>
        </references>
      </pivotArea>
    </chartFormat>
    <chartFormat chart="3" format="29">
      <pivotArea type="data" outline="0" fieldPosition="0">
        <references count="1">
          <reference field="4294967294" count="1" selected="0">
            <x v="0"/>
          </reference>
        </references>
      </pivotArea>
    </chartFormat>
    <chartFormat chart="3" format="30" series="1">
      <pivotArea type="data" outline="0" fieldPosition="0">
        <references count="1">
          <reference field="4294967294" count="1" selected="0">
            <x v="1"/>
          </reference>
        </references>
      </pivotArea>
    </chartFormat>
    <chartFormat chart="3" format="31">
      <pivotArea type="data" outline="0" fieldPosition="0">
        <references count="1">
          <reference field="4294967294" count="1" selected="0">
            <x v="1"/>
          </reference>
        </references>
      </pivotArea>
    </chartFormat>
    <chartFormat chart="3" format="32" series="1">
      <pivotArea type="data" outline="0" fieldPosition="0">
        <references count="1">
          <reference field="4294967294" count="1" selected="0">
            <x v="2"/>
          </reference>
        </references>
      </pivotArea>
    </chartFormat>
    <chartFormat chart="3" format="33">
      <pivotArea type="data" outline="0" fieldPosition="0">
        <references count="1">
          <reference field="4294967294" count="1" selected="0">
            <x v="2"/>
          </reference>
        </references>
      </pivotArea>
    </chartFormat>
    <chartFormat chart="3" format="34" series="1">
      <pivotArea type="data" outline="0" fieldPosition="0">
        <references count="1">
          <reference field="4294967294" count="1" selected="0">
            <x v="3"/>
          </reference>
        </references>
      </pivotArea>
    </chartFormat>
    <chartFormat chart="3" format="35">
      <pivotArea type="data" outline="0" fieldPosition="0">
        <references count="1">
          <reference field="4294967294" count="1" selected="0">
            <x v="3"/>
          </reference>
        </references>
      </pivotArea>
    </chartFormat>
    <chartFormat chart="3" format="36" series="1">
      <pivotArea type="data" outline="0" fieldPosition="0">
        <references count="1">
          <reference field="4294967294" count="1" selected="0">
            <x v="4"/>
          </reference>
        </references>
      </pivotArea>
    </chartFormat>
    <chartFormat chart="3" format="37">
      <pivotArea type="data" outline="0" fieldPosition="0">
        <references count="1">
          <reference field="4294967294" count="1" selected="0">
            <x v="4"/>
          </reference>
        </references>
      </pivotArea>
    </chartFormat>
    <chartFormat chart="3" format="38" series="1">
      <pivotArea type="data" outline="0" fieldPosition="0">
        <references count="1">
          <reference field="4294967294" count="1" selected="0">
            <x v="5"/>
          </reference>
        </references>
      </pivotArea>
    </chartFormat>
    <chartFormat chart="3" format="39">
      <pivotArea type="data" outline="0" fieldPosition="0">
        <references count="1">
          <reference field="4294967294" count="1" selected="0">
            <x v="5"/>
          </reference>
        </references>
      </pivotArea>
    </chartFormat>
    <chartFormat chart="3" format="40" series="1">
      <pivotArea type="data" outline="0" fieldPosition="0">
        <references count="1">
          <reference field="4294967294" count="1" selected="0">
            <x v="6"/>
          </reference>
        </references>
      </pivotArea>
    </chartFormat>
    <chartFormat chart="3" format="41">
      <pivotArea type="data" outline="0" fieldPosition="0">
        <references count="1">
          <reference field="4294967294"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712DE20-52E8-4FF2-A055-9C664526ECEA}" name="Avg OER"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B57:D58" firstHeaderRow="0" firstDataRow="1" firstDataCol="0"/>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showAll="0"/>
    <pivotField showAll="0"/>
    <pivotField showAll="0"/>
    <pivotField showAll="0"/>
    <pivotField showAll="0"/>
    <pivotField multipleItemSelectionAllowed="1"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2"/>
  </colFields>
  <colItems count="3">
    <i>
      <x/>
    </i>
    <i i="1">
      <x v="1"/>
    </i>
    <i i="2">
      <x v="2"/>
    </i>
  </colItems>
  <dataFields count="3">
    <dataField name="Min of OER" fld="17" subtotal="min" baseField="0" baseItem="1" numFmtId="2"/>
    <dataField name="Average of OER" fld="17" subtotal="average" baseField="0" baseItem="0" numFmtId="2"/>
    <dataField name="Max of OER" fld="17" subtotal="max" baseField="0" baseItem="1" numFmtId="2"/>
  </dataFields>
  <formats count="5">
    <format dxfId="85">
      <pivotArea outline="0" collapsedLevelsAreSubtotals="1" fieldPosition="0"/>
    </format>
    <format dxfId="84">
      <pivotArea outline="0" fieldPosition="0">
        <references count="1">
          <reference field="4294967294" count="1">
            <x v="1"/>
          </reference>
        </references>
      </pivotArea>
    </format>
    <format dxfId="83">
      <pivotArea outline="0" collapsedLevelsAreSubtotals="1" fieldPosition="0">
        <references count="1">
          <reference field="4294967294" count="1" selected="0">
            <x v="1"/>
          </reference>
        </references>
      </pivotArea>
    </format>
    <format dxfId="82">
      <pivotArea outline="0" fieldPosition="0">
        <references count="1">
          <reference field="4294967294" count="1">
            <x v="0"/>
          </reference>
        </references>
      </pivotArea>
    </format>
    <format dxfId="81">
      <pivotArea outline="0" fieldPosition="0">
        <references count="1">
          <reference field="4294967294" count="1">
            <x v="2"/>
          </reference>
        </references>
      </pivotArea>
    </format>
  </formats>
  <chartFormats count="4">
    <chartFormat chart="4" format="8" series="1">
      <pivotArea type="data" outline="0" fieldPosition="0">
        <references count="1">
          <reference field="4294967294" count="1" selected="0">
            <x v="0"/>
          </reference>
        </references>
      </pivotArea>
    </chartFormat>
    <chartFormat chart="4" format="9" series="1">
      <pivotArea type="data" outline="0" fieldPosition="0">
        <references count="1">
          <reference field="4294967294" count="1" selected="0">
            <x v="1"/>
          </reference>
        </references>
      </pivotArea>
    </chartFormat>
    <chartFormat chart="4" format="10">
      <pivotArea type="data" outline="0" fieldPosition="0">
        <references count="1">
          <reference field="4294967294" count="1" selected="0">
            <x v="1"/>
          </reference>
        </references>
      </pivotArea>
    </chartFormat>
    <chartFormat chart="4" format="1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20A1F78-2213-49E0-8B3B-0192D536902B}" name="Grant Dependence"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62:F64" firstHeaderRow="1" firstDataRow="2" firstDataCol="1"/>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multipleItemSelectionAllowed="1" showAll="0">
      <items count="6">
        <item h="1" x="1"/>
        <item m="1" x="4"/>
        <item x="3"/>
        <item x="2"/>
        <item x="0"/>
        <item t="default"/>
      </items>
    </pivotField>
  </pivotFields>
  <rowItems count="1">
    <i/>
  </rowItems>
  <colFields count="1">
    <field x="101"/>
  </colFields>
  <colItems count="4">
    <i>
      <x v="2"/>
    </i>
    <i>
      <x v="3"/>
    </i>
    <i>
      <x v="4"/>
    </i>
    <i t="grand">
      <x/>
    </i>
  </colItems>
  <dataFields count="1">
    <dataField name="Count of GrantDependence" fld="101" subtotal="count" showDataAs="percentOfTotal" baseField="94" baseItem="0" numFmtId="9"/>
  </dataFields>
  <formats count="2">
    <format dxfId="87">
      <pivotArea outline="0" fieldPosition="0">
        <references count="1">
          <reference field="4294967294" count="1">
            <x v="0"/>
          </reference>
        </references>
      </pivotArea>
    </format>
    <format dxfId="86">
      <pivotArea outline="0" collapsedLevelsAreSubtotals="1" fieldPosition="0"/>
    </format>
  </formats>
  <chartFormats count="3">
    <chartFormat chart="3" format="8" series="1">
      <pivotArea type="data" outline="0" fieldPosition="0">
        <references count="2">
          <reference field="4294967294" count="1" selected="0">
            <x v="0"/>
          </reference>
          <reference field="101" count="1" selected="0">
            <x v="2"/>
          </reference>
        </references>
      </pivotArea>
    </chartFormat>
    <chartFormat chart="3" format="9" series="1">
      <pivotArea type="data" outline="0" fieldPosition="0">
        <references count="2">
          <reference field="4294967294" count="1" selected="0">
            <x v="0"/>
          </reference>
          <reference field="101" count="1" selected="0">
            <x v="3"/>
          </reference>
        </references>
      </pivotArea>
    </chartFormat>
    <chartFormat chart="3" format="10" series="1">
      <pivotArea type="data" outline="0" fieldPosition="0">
        <references count="2">
          <reference field="4294967294" count="1" selected="0">
            <x v="0"/>
          </reference>
          <reference field="10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3792E54-9D0C-4293-96E5-403B9DD840E7}" name="Years in Operation"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70:H72" firstHeaderRow="1" firstDataRow="2" firstDataCol="1"/>
  <pivotFields count="102">
    <pivotField showAll="0">
      <items count="6">
        <item h="1" x="3"/>
        <item h="1" x="4"/>
        <item h="1" x="1"/>
        <item h="1" x="0"/>
        <item x="2"/>
        <item t="default"/>
      </items>
    </pivotField>
    <pivotField showAll="0"/>
    <pivotField showAll="0"/>
    <pivotField showAll="0"/>
    <pivotField showAll="0"/>
    <pivotField showAll="0">
      <items count="6">
        <item h="1" x="0"/>
        <item h="1" x="3"/>
        <item x="2"/>
        <item h="1" x="1"/>
        <item h="1" m="1" x="4"/>
        <item t="default"/>
      </items>
    </pivotField>
    <pivotField showAll="0"/>
    <pivotField showAll="0"/>
    <pivotField showAll="0"/>
    <pivotField showAll="0"/>
    <pivotField showAll="0"/>
    <pivotField axis="axisCol" dataField="1" showAll="0">
      <items count="8">
        <item x="5"/>
        <item x="1"/>
        <item x="2"/>
        <item x="0"/>
        <item x="3"/>
        <item x="4"/>
        <item h="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11"/>
  </colFields>
  <colItems count="6">
    <i>
      <x/>
    </i>
    <i>
      <x v="1"/>
    </i>
    <i>
      <x v="2"/>
    </i>
    <i>
      <x v="3"/>
    </i>
    <i>
      <x v="5"/>
    </i>
    <i t="grand">
      <x/>
    </i>
  </colItems>
  <dataFields count="1">
    <dataField name="Count of YearsinOp_Cat" fld="11" subtotal="count" showDataAs="percentOfTotal" baseField="10" baseItem="0" numFmtId="9"/>
  </dataFields>
  <formats count="2">
    <format dxfId="89">
      <pivotArea outline="0" fieldPosition="0">
        <references count="1">
          <reference field="4294967294" count="1">
            <x v="0"/>
          </reference>
        </references>
      </pivotArea>
    </format>
    <format dxfId="88">
      <pivotArea outline="0" collapsedLevelsAreSubtotals="1" fieldPosition="0"/>
    </format>
  </formats>
  <chartFormats count="6">
    <chartFormat chart="3" format="13" series="1">
      <pivotArea type="data" outline="0" fieldPosition="0">
        <references count="2">
          <reference field="4294967294" count="1" selected="0">
            <x v="0"/>
          </reference>
          <reference field="11" count="1" selected="0">
            <x v="0"/>
          </reference>
        </references>
      </pivotArea>
    </chartFormat>
    <chartFormat chart="3" format="14" series="1">
      <pivotArea type="data" outline="0" fieldPosition="0">
        <references count="2">
          <reference field="4294967294" count="1" selected="0">
            <x v="0"/>
          </reference>
          <reference field="11" count="1" selected="0">
            <x v="1"/>
          </reference>
        </references>
      </pivotArea>
    </chartFormat>
    <chartFormat chart="3" format="15" series="1">
      <pivotArea type="data" outline="0" fieldPosition="0">
        <references count="2">
          <reference field="4294967294" count="1" selected="0">
            <x v="0"/>
          </reference>
          <reference field="11" count="1" selected="0">
            <x v="2"/>
          </reference>
        </references>
      </pivotArea>
    </chartFormat>
    <chartFormat chart="3" format="16" series="1">
      <pivotArea type="data" outline="0" fieldPosition="0">
        <references count="2">
          <reference field="4294967294" count="1" selected="0">
            <x v="0"/>
          </reference>
          <reference field="11" count="1" selected="0">
            <x v="3"/>
          </reference>
        </references>
      </pivotArea>
    </chartFormat>
    <chartFormat chart="3" format="17" series="1">
      <pivotArea type="data" outline="0" fieldPosition="0">
        <references count="2">
          <reference field="4294967294" count="1" selected="0">
            <x v="0"/>
          </reference>
          <reference field="11" count="1" selected="0">
            <x v="4"/>
          </reference>
        </references>
      </pivotArea>
    </chartFormat>
    <chartFormat chart="3" format="18" series="1">
      <pivotArea type="data" outline="0" fieldPosition="0">
        <references count="2">
          <reference field="4294967294" count="1" selected="0">
            <x v="0"/>
          </reference>
          <reference field="1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rvey_Year" xr10:uid="{390BFA52-92EE-4180-9671-460B86DE1DC7}" sourceName="Survey Year">
  <pivotTables>
    <pivotTable tabId="2" name="Average Portion of Sales by Product Category"/>
    <pivotTable tabId="2" name="Percent Orgs by Legal Status"/>
    <pivotTable tabId="2" name="Percent Orgs by Bus Model"/>
    <pivotTable tabId="2" name="Avg OER"/>
    <pivotTable tabId="2" name="Grant Dependence"/>
    <pivotTable tabId="2" name="Years in Operation"/>
    <pivotTable tabId="2" name="Sales by Cust Type"/>
    <pivotTable tabId="2" name="Count"/>
  </pivotTables>
  <data>
    <tabular pivotCacheId="1277777712">
      <items count="5">
        <i x="3"/>
        <i x="4"/>
        <i x="1"/>
        <i x="0"/>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Lg" xr10:uid="{595CFD65-CBEE-4B3F-A40B-2CE59F2CD7F4}" sourceName="RegionLg">
  <pivotTables>
    <pivotTable tabId="2" name="Average Portion of Sales by Product Category"/>
    <pivotTable tabId="2" name="Avg OER"/>
    <pivotTable tabId="2" name="Grant Dependence"/>
    <pivotTable tabId="2" name="Percent Orgs by Bus Model"/>
    <pivotTable tabId="2" name="Percent Orgs by Legal Status"/>
    <pivotTable tabId="2" name="Sales by Cust Type"/>
    <pivotTable tabId="2" name="Years in Operation"/>
    <pivotTable tabId="2" name="Count"/>
  </pivotTables>
  <data>
    <tabular pivotCacheId="1277777712">
      <items count="5">
        <i x="0"/>
        <i x="3"/>
        <i x="2" s="1"/>
        <i x="1"/>
        <i x="4"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rvey Year" xr10:uid="{5EAD7D3C-6ACB-4B5A-809C-BF8496336CAC}" cache="Slicer_Survey_Year" caption="Survey Year" style="Slicer Style 1" rowHeight="241300"/>
  <slicer name="RegionLg" xr10:uid="{50160B44-A0E5-449A-A869-4BAF1FC518F3}" cache="Slicer_RegionLg" caption="U.S. Region" style="Slicer Style 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609"/>
  <sheetViews>
    <sheetView zoomScale="80" zoomScaleNormal="80" workbookViewId="0">
      <pane xSplit="1" ySplit="1" topLeftCell="B2" activePane="bottomRight" state="frozen"/>
      <selection pane="topRight" activeCell="B1" sqref="B1"/>
      <selection pane="bottomLeft" activeCell="A2" sqref="A2"/>
      <selection pane="bottomRight" activeCell="K10" sqref="K10"/>
    </sheetView>
  </sheetViews>
  <sheetFormatPr baseColWidth="10" defaultColWidth="9.33203125" defaultRowHeight="15" x14ac:dyDescent="0.2"/>
  <cols>
    <col min="1" max="1" width="11.33203125" bestFit="1" customWidth="1"/>
    <col min="2" max="2" width="15.1640625" customWidth="1"/>
    <col min="3" max="3" width="5.5" bestFit="1" customWidth="1"/>
    <col min="4" max="4" width="8.5" style="12" bestFit="1" customWidth="1"/>
    <col min="5" max="5" width="15.33203125" customWidth="1"/>
    <col min="6" max="6" width="14.5" customWidth="1"/>
    <col min="7" max="7" width="13" customWidth="1"/>
    <col min="8" max="8" width="20.5" customWidth="1"/>
    <col min="9" max="9" width="11.83203125" bestFit="1" customWidth="1"/>
    <col min="10" max="10" width="6.83203125" customWidth="1"/>
    <col min="11" max="11" width="16.5" bestFit="1" customWidth="1"/>
    <col min="12" max="12" width="17.1640625" customWidth="1"/>
    <col min="13" max="13" width="16" bestFit="1" customWidth="1"/>
    <col min="14" max="14" width="16.5" customWidth="1"/>
    <col min="15" max="15" width="16.33203125" style="3" bestFit="1" customWidth="1"/>
    <col min="16" max="16" width="23.1640625" style="3" customWidth="1"/>
    <col min="17" max="17" width="14.5" style="3" customWidth="1"/>
    <col min="18" max="18" width="12" bestFit="1" customWidth="1"/>
    <col min="19" max="19" width="21.1640625" style="5" customWidth="1"/>
    <col min="20" max="20" width="18.1640625" style="5" customWidth="1"/>
    <col min="21" max="21" width="16" style="5" customWidth="1"/>
    <col min="22" max="22" width="17.83203125" style="5" customWidth="1"/>
    <col min="23" max="23" width="14.5" style="5" customWidth="1"/>
    <col min="24" max="24" width="17.5" style="5" customWidth="1"/>
    <col min="25" max="25" width="16.5" style="5" customWidth="1"/>
    <col min="26" max="26" width="15.83203125" style="5" customWidth="1"/>
    <col min="27" max="27" width="14.83203125" style="5" customWidth="1"/>
    <col min="28" max="28" width="14.6640625" style="5" customWidth="1"/>
    <col min="29" max="29" width="14.83203125" style="5" customWidth="1"/>
    <col min="30" max="30" width="15.83203125" style="5" customWidth="1"/>
    <col min="31" max="31" width="16.33203125" style="5" customWidth="1"/>
    <col min="32" max="32" width="14.5" style="5" customWidth="1"/>
    <col min="33" max="33" width="26.83203125" style="5" bestFit="1" customWidth="1"/>
    <col min="34" max="34" width="14.5" style="5" customWidth="1"/>
    <col min="35" max="35" width="26.83203125" bestFit="1" customWidth="1"/>
    <col min="36" max="36" width="13.83203125" style="3" customWidth="1"/>
    <col min="37" max="37" width="26.83203125" bestFit="1" customWidth="1"/>
    <col min="38" max="38" width="14.5" customWidth="1"/>
    <col min="39" max="40" width="15.33203125" customWidth="1"/>
    <col min="41" max="41" width="14.33203125" customWidth="1"/>
    <col min="42" max="42" width="13.33203125" customWidth="1"/>
    <col min="43" max="43" width="14" customWidth="1"/>
    <col min="44" max="44" width="12.83203125" customWidth="1"/>
    <col min="45" max="45" width="14.5" customWidth="1"/>
    <col min="46" max="46" width="13.83203125" customWidth="1"/>
    <col min="47" max="47" width="13.33203125" customWidth="1"/>
    <col min="48" max="48" width="14.5" customWidth="1"/>
    <col min="49" max="49" width="14.6640625" customWidth="1"/>
    <col min="50" max="50" width="14.1640625" customWidth="1"/>
    <col min="51" max="51" width="14.5" customWidth="1"/>
    <col min="52" max="52" width="15.5" customWidth="1"/>
    <col min="53" max="53" width="13.6640625" customWidth="1"/>
    <col min="54" max="54" width="13.83203125" customWidth="1"/>
    <col min="55" max="55" width="13.5" customWidth="1"/>
    <col min="56" max="58" width="14.5" customWidth="1"/>
    <col min="59" max="59" width="15.83203125" style="3" customWidth="1"/>
    <col min="60" max="60" width="21.5" bestFit="1" customWidth="1"/>
    <col min="61" max="61" width="23.33203125" bestFit="1" customWidth="1"/>
    <col min="62" max="62" width="24.1640625" bestFit="1" customWidth="1"/>
    <col min="63" max="63" width="22.33203125" customWidth="1"/>
    <col min="64" max="64" width="26.83203125" bestFit="1" customWidth="1"/>
    <col min="65" max="65" width="20.5" bestFit="1" customWidth="1"/>
    <col min="66" max="66" width="14.6640625" customWidth="1"/>
    <col min="67" max="68" width="19.33203125" bestFit="1" customWidth="1"/>
    <col min="69" max="69" width="23" bestFit="1" customWidth="1"/>
    <col min="70" max="70" width="24.5" bestFit="1" customWidth="1"/>
    <col min="71" max="71" width="25.1640625" bestFit="1" customWidth="1"/>
    <col min="72" max="72" width="21.1640625" customWidth="1"/>
    <col min="73" max="73" width="22.5" bestFit="1" customWidth="1"/>
    <col min="74" max="74" width="27.83203125" bestFit="1" customWidth="1"/>
    <col min="75" max="75" width="22.5" bestFit="1" customWidth="1"/>
    <col min="76" max="76" width="27.6640625" bestFit="1" customWidth="1"/>
    <col min="77" max="77" width="17.6640625" customWidth="1"/>
    <col min="78" max="78" width="15.6640625" style="12" customWidth="1"/>
    <col min="79" max="79" width="21.5" style="12" bestFit="1" customWidth="1"/>
    <col min="80" max="80" width="23.33203125" style="12" bestFit="1" customWidth="1"/>
    <col min="81" max="81" width="24.1640625" style="12" customWidth="1"/>
    <col min="82" max="83" width="26.83203125" style="12" customWidth="1"/>
    <col min="84" max="84" width="20.5" style="12" customWidth="1"/>
    <col min="85" max="85" width="25.83203125" style="12" customWidth="1"/>
    <col min="86" max="87" width="19.33203125" style="12" customWidth="1"/>
    <col min="88" max="88" width="23" style="12" customWidth="1"/>
    <col min="89" max="89" width="24.5" style="12" customWidth="1"/>
    <col min="90" max="90" width="25.1640625" style="12" customWidth="1"/>
    <col min="91" max="91" width="23.5" style="12" customWidth="1"/>
    <col min="92" max="92" width="22.5" style="12" customWidth="1"/>
    <col min="93" max="93" width="28.33203125" customWidth="1"/>
    <col min="94" max="94" width="22.5" style="12" customWidth="1"/>
    <col min="95" max="95" width="27.6640625" customWidth="1"/>
    <col min="96" max="99" width="16.83203125" customWidth="1"/>
    <col min="100" max="100" width="10.1640625" customWidth="1"/>
    <col min="101" max="101" width="13" customWidth="1"/>
    <col min="102" max="102" width="23.5" customWidth="1"/>
  </cols>
  <sheetData>
    <row r="1" spans="1:102" s="7" customFormat="1" ht="32" x14ac:dyDescent="0.2">
      <c r="A1" s="7" t="s">
        <v>0</v>
      </c>
      <c r="B1" s="7" t="s">
        <v>1</v>
      </c>
      <c r="C1" s="7" t="s">
        <v>2</v>
      </c>
      <c r="D1" s="11" t="s">
        <v>3</v>
      </c>
      <c r="E1" s="7" t="s">
        <v>4</v>
      </c>
      <c r="F1" s="7" t="s">
        <v>5</v>
      </c>
      <c r="G1" s="7" t="s">
        <v>6</v>
      </c>
      <c r="H1" s="7" t="s">
        <v>7</v>
      </c>
      <c r="I1" s="7" t="s">
        <v>8</v>
      </c>
      <c r="J1" s="7" t="s">
        <v>9</v>
      </c>
      <c r="K1" s="7" t="s">
        <v>10</v>
      </c>
      <c r="L1" s="7" t="s">
        <v>11</v>
      </c>
      <c r="M1" s="7" t="s">
        <v>12</v>
      </c>
      <c r="N1" s="7" t="s">
        <v>13</v>
      </c>
      <c r="O1" s="8" t="s">
        <v>14</v>
      </c>
      <c r="P1" s="8" t="s">
        <v>15</v>
      </c>
      <c r="Q1" s="8" t="s">
        <v>16</v>
      </c>
      <c r="R1" s="7"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7" t="s">
        <v>34</v>
      </c>
      <c r="AJ1" s="8" t="s">
        <v>35</v>
      </c>
      <c r="AK1" s="7" t="s">
        <v>36</v>
      </c>
      <c r="AL1" s="7" t="s">
        <v>37</v>
      </c>
      <c r="AM1" s="7" t="s">
        <v>38</v>
      </c>
      <c r="AN1" s="7" t="s">
        <v>39</v>
      </c>
      <c r="AO1" s="7" t="s">
        <v>40</v>
      </c>
      <c r="AP1" s="7" t="s">
        <v>41</v>
      </c>
      <c r="AQ1" s="7" t="s">
        <v>42</v>
      </c>
      <c r="AR1" s="7" t="s">
        <v>43</v>
      </c>
      <c r="AS1" s="7" t="s">
        <v>44</v>
      </c>
      <c r="AT1" s="7" t="s">
        <v>45</v>
      </c>
      <c r="AU1" s="7" t="s">
        <v>46</v>
      </c>
      <c r="AV1" s="7" t="s">
        <v>47</v>
      </c>
      <c r="AW1" s="7" t="s">
        <v>48</v>
      </c>
      <c r="AX1" s="7" t="s">
        <v>49</v>
      </c>
      <c r="AY1" s="7" t="s">
        <v>50</v>
      </c>
      <c r="AZ1" s="7" t="s">
        <v>51</v>
      </c>
      <c r="BA1" s="7" t="s">
        <v>52</v>
      </c>
      <c r="BB1" s="7" t="s">
        <v>53</v>
      </c>
      <c r="BC1" s="7" t="s">
        <v>54</v>
      </c>
      <c r="BD1" s="7" t="s">
        <v>55</v>
      </c>
      <c r="BE1" s="7" t="s">
        <v>56</v>
      </c>
      <c r="BF1" s="7" t="s">
        <v>57</v>
      </c>
      <c r="BG1" s="8" t="s">
        <v>58</v>
      </c>
      <c r="BH1" s="7" t="s">
        <v>59</v>
      </c>
      <c r="BI1" s="7" t="s">
        <v>60</v>
      </c>
      <c r="BJ1" s="7" t="s">
        <v>61</v>
      </c>
      <c r="BK1" s="7" t="s">
        <v>62</v>
      </c>
      <c r="BL1" s="7" t="s">
        <v>63</v>
      </c>
      <c r="BM1" s="7" t="s">
        <v>64</v>
      </c>
      <c r="BN1" s="7" t="s">
        <v>65</v>
      </c>
      <c r="BO1" s="7" t="s">
        <v>66</v>
      </c>
      <c r="BP1" s="7" t="s">
        <v>67</v>
      </c>
      <c r="BQ1" s="7" t="s">
        <v>68</v>
      </c>
      <c r="BR1" s="7" t="s">
        <v>69</v>
      </c>
      <c r="BS1" s="7" t="s">
        <v>70</v>
      </c>
      <c r="BT1" s="7" t="s">
        <v>71</v>
      </c>
      <c r="BU1" s="7" t="s">
        <v>72</v>
      </c>
      <c r="BV1" s="7" t="s">
        <v>73</v>
      </c>
      <c r="BW1" s="7" t="s">
        <v>74</v>
      </c>
      <c r="BX1" s="7" t="s">
        <v>75</v>
      </c>
      <c r="BY1" s="7" t="s">
        <v>76</v>
      </c>
      <c r="BZ1" s="11" t="s">
        <v>77</v>
      </c>
      <c r="CA1" s="11" t="s">
        <v>78</v>
      </c>
      <c r="CB1" s="11" t="s">
        <v>79</v>
      </c>
      <c r="CC1" s="11" t="s">
        <v>80</v>
      </c>
      <c r="CD1" s="11" t="s">
        <v>81</v>
      </c>
      <c r="CE1" s="11" t="s">
        <v>82</v>
      </c>
      <c r="CF1" s="11" t="s">
        <v>83</v>
      </c>
      <c r="CG1" s="11" t="s">
        <v>84</v>
      </c>
      <c r="CH1" s="11" t="s">
        <v>85</v>
      </c>
      <c r="CI1" s="11" t="s">
        <v>86</v>
      </c>
      <c r="CJ1" s="11" t="s">
        <v>87</v>
      </c>
      <c r="CK1" s="11" t="s">
        <v>88</v>
      </c>
      <c r="CL1" s="11" t="s">
        <v>89</v>
      </c>
      <c r="CM1" s="11" t="s">
        <v>90</v>
      </c>
      <c r="CN1" s="11" t="s">
        <v>91</v>
      </c>
      <c r="CO1" s="7" t="s">
        <v>92</v>
      </c>
      <c r="CP1" s="11" t="s">
        <v>93</v>
      </c>
      <c r="CQ1" s="7" t="s">
        <v>94</v>
      </c>
      <c r="CR1" s="7" t="s">
        <v>95</v>
      </c>
      <c r="CS1" s="7" t="s">
        <v>96</v>
      </c>
      <c r="CT1" s="7" t="s">
        <v>97</v>
      </c>
      <c r="CU1" s="7" t="s">
        <v>98</v>
      </c>
      <c r="CV1" s="7" t="s">
        <v>99</v>
      </c>
      <c r="CW1" s="7" t="s">
        <v>100</v>
      </c>
      <c r="CX1" s="7" t="s">
        <v>101</v>
      </c>
    </row>
    <row r="2" spans="1:102" s="20" customFormat="1" x14ac:dyDescent="0.2">
      <c r="A2">
        <v>2013</v>
      </c>
      <c r="B2" t="s">
        <v>102</v>
      </c>
      <c r="C2" t="s">
        <v>103</v>
      </c>
      <c r="D2" s="16">
        <v>37208</v>
      </c>
      <c r="E2" t="s">
        <v>104</v>
      </c>
      <c r="F2" t="s">
        <v>105</v>
      </c>
      <c r="G2" t="s">
        <v>106</v>
      </c>
      <c r="H2" t="s">
        <v>107</v>
      </c>
      <c r="I2" t="s">
        <v>106</v>
      </c>
      <c r="J2">
        <v>2012</v>
      </c>
      <c r="K2">
        <f t="shared" ref="K2:K33" si="0">2013-J2</f>
        <v>1</v>
      </c>
      <c r="L2" t="s">
        <v>108</v>
      </c>
      <c r="M2" t="s">
        <v>108</v>
      </c>
      <c r="N2"/>
      <c r="O2" s="3">
        <v>15786</v>
      </c>
      <c r="P2" s="3">
        <v>15786</v>
      </c>
      <c r="Q2" s="3">
        <v>16192.86</v>
      </c>
      <c r="R2" s="4">
        <f t="shared" ref="R2:R10" si="1">Q2/O2</f>
        <v>1.025773470163436</v>
      </c>
      <c r="S2" s="5">
        <f t="shared" ref="S2:S12" si="2">SUM(T2:AJ2)</f>
        <v>15786.1</v>
      </c>
      <c r="T2" s="5">
        <v>15786.1</v>
      </c>
      <c r="U2" s="5">
        <v>0</v>
      </c>
      <c r="V2" s="5">
        <v>0</v>
      </c>
      <c r="W2" s="5">
        <v>0</v>
      </c>
      <c r="X2" s="5">
        <v>0</v>
      </c>
      <c r="Y2" s="5">
        <v>0</v>
      </c>
      <c r="Z2" s="5">
        <v>0</v>
      </c>
      <c r="AA2" s="5">
        <v>0</v>
      </c>
      <c r="AB2" s="5">
        <v>0</v>
      </c>
      <c r="AC2" s="5">
        <v>0</v>
      </c>
      <c r="AD2" s="5">
        <v>0</v>
      </c>
      <c r="AE2" s="5">
        <v>0</v>
      </c>
      <c r="AF2" s="5">
        <v>0</v>
      </c>
      <c r="AG2" s="5" t="s">
        <v>107</v>
      </c>
      <c r="AH2" s="5">
        <v>0</v>
      </c>
      <c r="AI2" t="s">
        <v>107</v>
      </c>
      <c r="AJ2" s="3">
        <v>0</v>
      </c>
      <c r="AK2" t="s">
        <v>107</v>
      </c>
      <c r="AL2" s="6">
        <f t="shared" ref="AL2:AL12" si="3">SUM(AM2:BC2)</f>
        <v>100</v>
      </c>
      <c r="AM2" s="12">
        <v>100</v>
      </c>
      <c r="AN2" s="12">
        <v>0</v>
      </c>
      <c r="AO2" s="12">
        <v>0</v>
      </c>
      <c r="AP2" s="12">
        <v>0</v>
      </c>
      <c r="AQ2" s="12">
        <v>0</v>
      </c>
      <c r="AR2" s="12">
        <v>0</v>
      </c>
      <c r="AS2" s="12">
        <v>0</v>
      </c>
      <c r="AT2" s="12">
        <v>0</v>
      </c>
      <c r="AU2" s="12">
        <v>0</v>
      </c>
      <c r="AV2" s="12">
        <v>0</v>
      </c>
      <c r="AW2" s="12">
        <v>0</v>
      </c>
      <c r="AX2" s="12">
        <v>0</v>
      </c>
      <c r="AY2" s="12">
        <v>0</v>
      </c>
      <c r="AZ2" s="12"/>
      <c r="BA2" s="12">
        <v>0</v>
      </c>
      <c r="BB2" s="12"/>
      <c r="BC2" s="12">
        <v>0</v>
      </c>
      <c r="BD2"/>
      <c r="BE2" s="12">
        <f t="shared" ref="BE2:BE12" si="4">AO2+AP2</f>
        <v>0</v>
      </c>
      <c r="BF2" s="12">
        <f t="shared" ref="BF2:BF12" si="5">SUM(AS2:AY2)+BA2+BC2</f>
        <v>0</v>
      </c>
      <c r="BG2" s="3">
        <f t="shared" ref="BG2:BG33" si="6">SUM(BH2:BW2)</f>
        <v>15786.1</v>
      </c>
      <c r="BH2">
        <v>0</v>
      </c>
      <c r="BI2">
        <v>0</v>
      </c>
      <c r="BJ2">
        <v>0</v>
      </c>
      <c r="BK2">
        <v>15786.1</v>
      </c>
      <c r="BL2">
        <v>0</v>
      </c>
      <c r="BM2">
        <v>0</v>
      </c>
      <c r="BN2">
        <v>0</v>
      </c>
      <c r="BO2">
        <v>0</v>
      </c>
      <c r="BP2">
        <v>0</v>
      </c>
      <c r="BQ2">
        <v>0</v>
      </c>
      <c r="BR2">
        <v>0</v>
      </c>
      <c r="BS2">
        <v>0</v>
      </c>
      <c r="BT2">
        <v>0</v>
      </c>
      <c r="BU2" s="10">
        <v>0</v>
      </c>
      <c r="BV2" s="2" t="s">
        <v>107</v>
      </c>
      <c r="BW2" s="10">
        <v>0</v>
      </c>
      <c r="BX2" s="2" t="s">
        <v>107</v>
      </c>
      <c r="BY2" t="s">
        <v>109</v>
      </c>
      <c r="BZ2" s="12">
        <f t="shared" ref="BZ2:BZ65" si="7">SUM(CA2:CP2)</f>
        <v>100.00063347269732</v>
      </c>
      <c r="CA2" s="10">
        <v>0</v>
      </c>
      <c r="CB2" s="10">
        <v>0</v>
      </c>
      <c r="CC2" s="10">
        <v>0</v>
      </c>
      <c r="CD2" s="10">
        <v>100.00063347269732</v>
      </c>
      <c r="CE2" s="10">
        <v>0</v>
      </c>
      <c r="CF2" s="10">
        <v>0</v>
      </c>
      <c r="CG2" s="10">
        <v>0</v>
      </c>
      <c r="CH2" s="10">
        <v>0</v>
      </c>
      <c r="CI2" s="10">
        <v>0</v>
      </c>
      <c r="CJ2" s="10">
        <v>0</v>
      </c>
      <c r="CK2" s="10">
        <v>0</v>
      </c>
      <c r="CL2" s="10">
        <v>0</v>
      </c>
      <c r="CM2" s="10">
        <v>0</v>
      </c>
      <c r="CN2" s="10">
        <v>0</v>
      </c>
      <c r="CO2" s="10"/>
      <c r="CP2" s="10">
        <v>0</v>
      </c>
      <c r="CQ2" t="s">
        <v>107</v>
      </c>
      <c r="CR2" s="12">
        <f t="shared" ref="CR2:CR33" si="8">SUM(CB2:CC2)</f>
        <v>0</v>
      </c>
      <c r="CS2" s="12">
        <f t="shared" ref="CS2:CS33" si="9">SUM(CE2:CF2)</f>
        <v>0</v>
      </c>
      <c r="CT2" s="12">
        <f t="shared" ref="CT2:CT33" si="10">SUM(CH2:CM2)</f>
        <v>0</v>
      </c>
      <c r="CU2" s="12">
        <f t="shared" ref="CU2:CU33" si="11">SUM(CN2+CP2)</f>
        <v>0</v>
      </c>
      <c r="CV2"/>
      <c r="CW2"/>
      <c r="CX2" t="s">
        <v>110</v>
      </c>
    </row>
    <row r="3" spans="1:102" x14ac:dyDescent="0.2">
      <c r="A3">
        <v>2013</v>
      </c>
      <c r="B3" t="s">
        <v>111</v>
      </c>
      <c r="C3" t="s">
        <v>112</v>
      </c>
      <c r="D3" s="16">
        <v>98072</v>
      </c>
      <c r="E3" t="s">
        <v>113</v>
      </c>
      <c r="F3" t="s">
        <v>114</v>
      </c>
      <c r="G3" t="s">
        <v>106</v>
      </c>
      <c r="H3" t="s">
        <v>107</v>
      </c>
      <c r="I3" t="s">
        <v>106</v>
      </c>
      <c r="J3">
        <v>2012</v>
      </c>
      <c r="K3">
        <f t="shared" si="0"/>
        <v>1</v>
      </c>
      <c r="L3" t="s">
        <v>108</v>
      </c>
      <c r="M3" t="s">
        <v>108</v>
      </c>
      <c r="O3" s="3">
        <v>9193</v>
      </c>
      <c r="P3" s="3">
        <v>9193</v>
      </c>
      <c r="Q3" s="3">
        <v>38671</v>
      </c>
      <c r="R3" s="4">
        <f t="shared" si="1"/>
        <v>4.2065702164690526</v>
      </c>
      <c r="S3" s="5">
        <f t="shared" si="2"/>
        <v>9193.0499999999993</v>
      </c>
      <c r="T3" s="5">
        <v>8587.25</v>
      </c>
      <c r="U3" s="5">
        <v>0</v>
      </c>
      <c r="V3" s="5">
        <v>541.79999999999995</v>
      </c>
      <c r="W3" s="5">
        <v>0</v>
      </c>
      <c r="X3" s="5">
        <v>40</v>
      </c>
      <c r="Y3" s="5">
        <v>24</v>
      </c>
      <c r="Z3" s="5">
        <v>0</v>
      </c>
      <c r="AA3" s="5">
        <v>0</v>
      </c>
      <c r="AB3" s="5">
        <v>0</v>
      </c>
      <c r="AC3" s="5">
        <v>0</v>
      </c>
      <c r="AD3" s="5">
        <v>0</v>
      </c>
      <c r="AE3" s="5">
        <v>0</v>
      </c>
      <c r="AF3" s="5">
        <v>0</v>
      </c>
      <c r="AG3" s="5" t="s">
        <v>107</v>
      </c>
      <c r="AH3" s="5">
        <v>0</v>
      </c>
      <c r="AI3" t="s">
        <v>107</v>
      </c>
      <c r="AJ3" s="3">
        <v>0</v>
      </c>
      <c r="AK3" t="s">
        <v>107</v>
      </c>
      <c r="AL3" s="6">
        <f t="shared" si="3"/>
        <v>100</v>
      </c>
      <c r="AM3" s="12">
        <v>93.410239256829897</v>
      </c>
      <c r="AN3" s="12">
        <v>0</v>
      </c>
      <c r="AO3" s="12">
        <v>5.893582652112193</v>
      </c>
      <c r="AP3" s="12">
        <v>0</v>
      </c>
      <c r="AQ3" s="12">
        <v>0.43511130691119926</v>
      </c>
      <c r="AR3" s="12">
        <v>0.26106678414671958</v>
      </c>
      <c r="AS3" s="12">
        <v>0</v>
      </c>
      <c r="AT3" s="12">
        <v>0</v>
      </c>
      <c r="AU3" s="12">
        <v>0</v>
      </c>
      <c r="AV3" s="12">
        <v>0</v>
      </c>
      <c r="AW3" s="12">
        <v>0</v>
      </c>
      <c r="AX3" s="12">
        <v>0</v>
      </c>
      <c r="AY3" s="12">
        <v>0</v>
      </c>
      <c r="AZ3" s="12"/>
      <c r="BA3" s="12">
        <v>0</v>
      </c>
      <c r="BB3" s="12"/>
      <c r="BC3" s="12">
        <v>0</v>
      </c>
      <c r="BE3" s="12">
        <f t="shared" si="4"/>
        <v>5.893582652112193</v>
      </c>
      <c r="BF3" s="12">
        <f t="shared" si="5"/>
        <v>0</v>
      </c>
      <c r="BG3" s="3">
        <f t="shared" si="6"/>
        <v>9193.0499999999993</v>
      </c>
      <c r="BH3">
        <v>0</v>
      </c>
      <c r="BI3">
        <v>0</v>
      </c>
      <c r="BJ3">
        <v>0</v>
      </c>
      <c r="BK3">
        <v>1229.1500000000001</v>
      </c>
      <c r="BL3">
        <v>0</v>
      </c>
      <c r="BM3">
        <v>0</v>
      </c>
      <c r="BN3">
        <v>0</v>
      </c>
      <c r="BO3">
        <v>2000.3</v>
      </c>
      <c r="BP3">
        <v>0</v>
      </c>
      <c r="BQ3">
        <v>0</v>
      </c>
      <c r="BR3">
        <v>5770.6</v>
      </c>
      <c r="BS3" s="10">
        <v>193</v>
      </c>
      <c r="BT3">
        <v>0</v>
      </c>
      <c r="BU3">
        <v>0</v>
      </c>
      <c r="BV3" s="2" t="s">
        <v>115</v>
      </c>
      <c r="BW3" s="10">
        <v>0</v>
      </c>
      <c r="BX3" s="2" t="s">
        <v>107</v>
      </c>
      <c r="BY3" t="s">
        <v>109</v>
      </c>
      <c r="BZ3" s="12">
        <f t="shared" si="7"/>
        <v>100.0005438920918</v>
      </c>
      <c r="CA3" s="10">
        <v>0</v>
      </c>
      <c r="CB3" s="10">
        <v>0</v>
      </c>
      <c r="CC3" s="10">
        <v>0</v>
      </c>
      <c r="CD3" s="10">
        <v>13.370499292940282</v>
      </c>
      <c r="CE3" s="10">
        <v>0</v>
      </c>
      <c r="CF3" s="10">
        <v>0</v>
      </c>
      <c r="CG3" s="10">
        <v>0</v>
      </c>
      <c r="CH3" s="10">
        <v>21.758947024910256</v>
      </c>
      <c r="CI3" s="10">
        <v>0</v>
      </c>
      <c r="CJ3" s="10">
        <v>0</v>
      </c>
      <c r="CK3" s="10">
        <v>62.771674099858586</v>
      </c>
      <c r="CL3" s="10">
        <v>2.0994234743826823</v>
      </c>
      <c r="CM3" s="10">
        <v>0</v>
      </c>
      <c r="CN3" s="10">
        <v>0</v>
      </c>
      <c r="CO3" s="10"/>
      <c r="CP3" s="10">
        <v>0</v>
      </c>
      <c r="CQ3" t="s">
        <v>107</v>
      </c>
      <c r="CR3" s="12">
        <f t="shared" si="8"/>
        <v>0</v>
      </c>
      <c r="CS3" s="12">
        <f t="shared" si="9"/>
        <v>0</v>
      </c>
      <c r="CT3" s="12">
        <f t="shared" si="10"/>
        <v>86.630044599151518</v>
      </c>
      <c r="CU3" s="12">
        <f t="shared" si="11"/>
        <v>0</v>
      </c>
      <c r="CX3" t="s">
        <v>116</v>
      </c>
    </row>
    <row r="4" spans="1:102" x14ac:dyDescent="0.2">
      <c r="A4">
        <v>2013</v>
      </c>
      <c r="B4" t="s">
        <v>117</v>
      </c>
      <c r="C4" t="s">
        <v>118</v>
      </c>
      <c r="D4" s="16">
        <v>27703</v>
      </c>
      <c r="E4" t="s">
        <v>119</v>
      </c>
      <c r="F4" t="s">
        <v>105</v>
      </c>
      <c r="G4" t="s">
        <v>120</v>
      </c>
      <c r="H4" t="s">
        <v>107</v>
      </c>
      <c r="I4" t="s">
        <v>121</v>
      </c>
      <c r="J4">
        <v>2010</v>
      </c>
      <c r="K4">
        <f t="shared" si="0"/>
        <v>3</v>
      </c>
      <c r="L4" t="s">
        <v>122</v>
      </c>
      <c r="M4" t="s">
        <v>122</v>
      </c>
      <c r="O4" s="3">
        <v>930583</v>
      </c>
      <c r="P4" s="3">
        <v>700215</v>
      </c>
      <c r="Q4" s="3">
        <v>793288.4</v>
      </c>
      <c r="R4" s="4">
        <f t="shared" si="1"/>
        <v>0.8524638855427189</v>
      </c>
      <c r="S4" s="5">
        <f t="shared" si="2"/>
        <v>700215.32000000007</v>
      </c>
      <c r="T4" s="5">
        <v>0</v>
      </c>
      <c r="U4" s="5">
        <v>0</v>
      </c>
      <c r="V4" s="5">
        <v>686306.93</v>
      </c>
      <c r="W4" s="5">
        <v>0</v>
      </c>
      <c r="X4" s="5">
        <v>0</v>
      </c>
      <c r="Y4" s="5">
        <v>0</v>
      </c>
      <c r="Z4" s="5">
        <v>0</v>
      </c>
      <c r="AA4" s="5">
        <v>0</v>
      </c>
      <c r="AB4" s="5">
        <v>0</v>
      </c>
      <c r="AC4" s="5">
        <v>0</v>
      </c>
      <c r="AD4" s="5">
        <v>0</v>
      </c>
      <c r="AE4" s="5">
        <v>382</v>
      </c>
      <c r="AF4" s="5">
        <v>0</v>
      </c>
      <c r="AG4" s="5" t="s">
        <v>123</v>
      </c>
      <c r="AH4" s="5">
        <v>13526.39</v>
      </c>
      <c r="AI4" t="s">
        <v>124</v>
      </c>
      <c r="AJ4" s="3">
        <v>0</v>
      </c>
      <c r="AK4" t="s">
        <v>107</v>
      </c>
      <c r="AL4" s="6">
        <f t="shared" si="3"/>
        <v>100</v>
      </c>
      <c r="AM4" s="12">
        <v>0</v>
      </c>
      <c r="AN4" s="12">
        <v>0</v>
      </c>
      <c r="AO4" s="12">
        <v>98.013698129312559</v>
      </c>
      <c r="AP4" s="12">
        <v>0</v>
      </c>
      <c r="AQ4" s="12">
        <v>0</v>
      </c>
      <c r="AR4" s="12">
        <v>0</v>
      </c>
      <c r="AS4" s="12">
        <v>0</v>
      </c>
      <c r="AT4" s="12">
        <v>0</v>
      </c>
      <c r="AU4" s="12">
        <v>0</v>
      </c>
      <c r="AV4" s="12">
        <v>0</v>
      </c>
      <c r="AW4" s="12">
        <v>0</v>
      </c>
      <c r="AX4" s="12">
        <v>5.4554647561838546E-2</v>
      </c>
      <c r="AY4" s="12">
        <v>0</v>
      </c>
      <c r="AZ4" s="12"/>
      <c r="BA4" s="12">
        <v>1.9317472231255948</v>
      </c>
      <c r="BB4" s="12"/>
      <c r="BC4" s="12">
        <v>0</v>
      </c>
      <c r="BE4" s="12">
        <f t="shared" si="4"/>
        <v>98.013698129312559</v>
      </c>
      <c r="BF4" s="12">
        <f t="shared" si="5"/>
        <v>1.9863018706874334</v>
      </c>
      <c r="BG4" s="3">
        <f t="shared" si="6"/>
        <v>700215.74999999988</v>
      </c>
      <c r="BH4">
        <v>26542.39</v>
      </c>
      <c r="BI4">
        <v>0</v>
      </c>
      <c r="BJ4">
        <v>41348.82</v>
      </c>
      <c r="BK4">
        <v>560615.68999999994</v>
      </c>
      <c r="BL4">
        <v>0</v>
      </c>
      <c r="BM4">
        <v>0</v>
      </c>
      <c r="BN4">
        <v>0</v>
      </c>
      <c r="BO4">
        <v>0</v>
      </c>
      <c r="BP4">
        <v>0</v>
      </c>
      <c r="BQ4">
        <v>71708.850000000006</v>
      </c>
      <c r="BR4">
        <v>0</v>
      </c>
      <c r="BS4">
        <v>0</v>
      </c>
      <c r="BT4">
        <v>0</v>
      </c>
      <c r="BU4" s="10">
        <v>0</v>
      </c>
      <c r="BV4" s="2" t="s">
        <v>125</v>
      </c>
      <c r="BW4" s="10">
        <v>0</v>
      </c>
      <c r="BX4" s="2" t="s">
        <v>107</v>
      </c>
      <c r="BY4" t="s">
        <v>109</v>
      </c>
      <c r="BZ4" s="12">
        <f t="shared" si="7"/>
        <v>100.00010710995907</v>
      </c>
      <c r="CA4" s="10">
        <v>3.7906057425219393</v>
      </c>
      <c r="CB4" s="10">
        <v>0</v>
      </c>
      <c r="CC4" s="10">
        <v>5.9051605578286672</v>
      </c>
      <c r="CD4" s="10">
        <v>80.063364823661303</v>
      </c>
      <c r="CE4" s="10">
        <v>0</v>
      </c>
      <c r="CF4" s="10">
        <v>0</v>
      </c>
      <c r="CG4" s="10">
        <v>0</v>
      </c>
      <c r="CH4" s="10">
        <v>0</v>
      </c>
      <c r="CI4" s="10">
        <v>0</v>
      </c>
      <c r="CJ4" s="10">
        <v>10.240975985947175</v>
      </c>
      <c r="CK4" s="10">
        <v>0</v>
      </c>
      <c r="CL4" s="10">
        <v>0</v>
      </c>
      <c r="CM4" s="10">
        <v>0</v>
      </c>
      <c r="CN4" s="10">
        <v>0</v>
      </c>
      <c r="CO4" s="10"/>
      <c r="CP4" s="10">
        <v>0</v>
      </c>
      <c r="CQ4" t="s">
        <v>107</v>
      </c>
      <c r="CR4" s="12">
        <f t="shared" si="8"/>
        <v>5.9051605578286672</v>
      </c>
      <c r="CS4" s="12">
        <f t="shared" si="9"/>
        <v>0</v>
      </c>
      <c r="CT4" s="12">
        <f t="shared" si="10"/>
        <v>10.240975985947175</v>
      </c>
      <c r="CU4" s="12">
        <f t="shared" si="11"/>
        <v>0</v>
      </c>
      <c r="CX4" t="s">
        <v>126</v>
      </c>
    </row>
    <row r="5" spans="1:102" x14ac:dyDescent="0.2">
      <c r="A5">
        <v>2013</v>
      </c>
      <c r="B5" t="s">
        <v>127</v>
      </c>
      <c r="C5" t="s">
        <v>128</v>
      </c>
      <c r="D5" s="16">
        <v>49686</v>
      </c>
      <c r="E5" t="s">
        <v>129</v>
      </c>
      <c r="F5" t="s">
        <v>130</v>
      </c>
      <c r="G5" t="s">
        <v>120</v>
      </c>
      <c r="H5" t="s">
        <v>107</v>
      </c>
      <c r="I5" t="s">
        <v>121</v>
      </c>
      <c r="J5">
        <v>2007</v>
      </c>
      <c r="K5">
        <f t="shared" si="0"/>
        <v>6</v>
      </c>
      <c r="L5" t="s">
        <v>131</v>
      </c>
      <c r="M5" t="s">
        <v>131</v>
      </c>
      <c r="O5" s="3">
        <v>1515000</v>
      </c>
      <c r="P5" s="3">
        <v>1515000</v>
      </c>
      <c r="Q5" s="3">
        <v>1625406</v>
      </c>
      <c r="R5" s="4">
        <f t="shared" si="1"/>
        <v>1.0728752475247525</v>
      </c>
      <c r="S5" s="5">
        <f t="shared" si="2"/>
        <v>1515000</v>
      </c>
      <c r="T5" s="5">
        <v>0</v>
      </c>
      <c r="U5" s="5">
        <v>518000</v>
      </c>
      <c r="V5" s="5">
        <v>411000</v>
      </c>
      <c r="W5" s="5">
        <v>0</v>
      </c>
      <c r="X5" s="5">
        <v>0</v>
      </c>
      <c r="Y5" s="5">
        <v>0</v>
      </c>
      <c r="Z5" s="5">
        <v>0</v>
      </c>
      <c r="AA5" s="5">
        <v>0</v>
      </c>
      <c r="AB5" s="5">
        <v>0</v>
      </c>
      <c r="AC5" s="5">
        <v>570000</v>
      </c>
      <c r="AD5" s="5">
        <v>0</v>
      </c>
      <c r="AE5" s="5">
        <v>0</v>
      </c>
      <c r="AF5" s="5">
        <v>16000</v>
      </c>
      <c r="AG5" s="5" t="s">
        <v>132</v>
      </c>
      <c r="AH5" s="5">
        <v>0</v>
      </c>
      <c r="AI5" t="s">
        <v>107</v>
      </c>
      <c r="AJ5" s="3">
        <v>0</v>
      </c>
      <c r="AK5" t="s">
        <v>107</v>
      </c>
      <c r="AL5" s="6">
        <f t="shared" si="3"/>
        <v>100.00000000000001</v>
      </c>
      <c r="AM5" s="12">
        <v>0</v>
      </c>
      <c r="AN5" s="12">
        <v>34.191419141914196</v>
      </c>
      <c r="AO5" s="12">
        <v>27.128712871287131</v>
      </c>
      <c r="AP5" s="12">
        <v>0</v>
      </c>
      <c r="AQ5" s="12">
        <v>0</v>
      </c>
      <c r="AR5" s="12">
        <v>0</v>
      </c>
      <c r="AS5" s="12">
        <v>0</v>
      </c>
      <c r="AT5" s="12">
        <v>0</v>
      </c>
      <c r="AU5" s="12">
        <v>0</v>
      </c>
      <c r="AV5" s="12">
        <v>37.623762376237622</v>
      </c>
      <c r="AW5" s="12">
        <v>0</v>
      </c>
      <c r="AX5" s="12">
        <v>0</v>
      </c>
      <c r="AY5" s="12">
        <v>1.056105610561056</v>
      </c>
      <c r="AZ5" s="12"/>
      <c r="BA5" s="12">
        <v>0</v>
      </c>
      <c r="BB5" s="12"/>
      <c r="BC5" s="12">
        <v>0</v>
      </c>
      <c r="BE5" s="12">
        <f t="shared" si="4"/>
        <v>27.128712871287131</v>
      </c>
      <c r="BF5" s="12">
        <f t="shared" si="5"/>
        <v>38.679867986798676</v>
      </c>
      <c r="BG5" s="3">
        <f t="shared" si="6"/>
        <v>1515000</v>
      </c>
      <c r="BH5">
        <v>0</v>
      </c>
      <c r="BI5">
        <v>417000</v>
      </c>
      <c r="BJ5">
        <v>158000</v>
      </c>
      <c r="BK5">
        <v>615000</v>
      </c>
      <c r="BL5">
        <v>0</v>
      </c>
      <c r="BM5">
        <v>0</v>
      </c>
      <c r="BN5">
        <v>70000</v>
      </c>
      <c r="BO5">
        <v>0</v>
      </c>
      <c r="BP5">
        <v>150000</v>
      </c>
      <c r="BQ5">
        <v>65000</v>
      </c>
      <c r="BR5">
        <v>40000</v>
      </c>
      <c r="BS5">
        <v>0</v>
      </c>
      <c r="BT5">
        <v>0</v>
      </c>
      <c r="BU5" s="2">
        <v>0</v>
      </c>
      <c r="BV5" s="2" t="s">
        <v>133</v>
      </c>
      <c r="BW5" s="2">
        <v>0</v>
      </c>
      <c r="BX5" s="2" t="s">
        <v>107</v>
      </c>
      <c r="BY5" t="s">
        <v>109</v>
      </c>
      <c r="BZ5" s="12">
        <f t="shared" si="7"/>
        <v>100.00000000000003</v>
      </c>
      <c r="CA5" s="10">
        <v>0</v>
      </c>
      <c r="CB5" s="10">
        <v>27.524752475247528</v>
      </c>
      <c r="CC5" s="10">
        <v>10.42904290429043</v>
      </c>
      <c r="CD5" s="10">
        <v>40.594059405940598</v>
      </c>
      <c r="CE5" s="10">
        <v>0</v>
      </c>
      <c r="CF5" s="10">
        <v>0</v>
      </c>
      <c r="CG5" s="10">
        <v>4.6204620462046204</v>
      </c>
      <c r="CH5" s="10">
        <v>0</v>
      </c>
      <c r="CI5" s="10">
        <v>9.9009900990099009</v>
      </c>
      <c r="CJ5" s="10">
        <v>4.2904290429042904</v>
      </c>
      <c r="CK5" s="10">
        <v>2.6402640264026402</v>
      </c>
      <c r="CL5" s="10">
        <v>0</v>
      </c>
      <c r="CM5" s="10">
        <v>0</v>
      </c>
      <c r="CN5" s="10">
        <v>0</v>
      </c>
      <c r="CO5" s="10"/>
      <c r="CP5" s="10">
        <v>0</v>
      </c>
      <c r="CQ5" t="s">
        <v>107</v>
      </c>
      <c r="CR5" s="12">
        <f t="shared" si="8"/>
        <v>37.953795379537958</v>
      </c>
      <c r="CS5" s="12">
        <f t="shared" si="9"/>
        <v>0</v>
      </c>
      <c r="CT5" s="12">
        <f t="shared" si="10"/>
        <v>16.831683168316832</v>
      </c>
      <c r="CU5" s="12">
        <f t="shared" si="11"/>
        <v>0</v>
      </c>
      <c r="CX5" t="s">
        <v>116</v>
      </c>
    </row>
    <row r="6" spans="1:102" x14ac:dyDescent="0.2">
      <c r="A6">
        <v>2013</v>
      </c>
      <c r="B6" t="s">
        <v>134</v>
      </c>
      <c r="C6" t="s">
        <v>135</v>
      </c>
      <c r="D6" s="16">
        <v>14580</v>
      </c>
      <c r="E6" t="s">
        <v>136</v>
      </c>
      <c r="F6" t="s">
        <v>137</v>
      </c>
      <c r="G6" t="s">
        <v>138</v>
      </c>
      <c r="H6" t="s">
        <v>107</v>
      </c>
      <c r="I6" t="s">
        <v>121</v>
      </c>
      <c r="J6">
        <v>2009</v>
      </c>
      <c r="K6">
        <f t="shared" si="0"/>
        <v>4</v>
      </c>
      <c r="L6" t="s">
        <v>122</v>
      </c>
      <c r="M6" t="s">
        <v>122</v>
      </c>
      <c r="O6" s="3">
        <v>635000</v>
      </c>
      <c r="P6" s="3">
        <v>635000</v>
      </c>
      <c r="Q6" s="3">
        <v>512000</v>
      </c>
      <c r="R6" s="4">
        <f t="shared" si="1"/>
        <v>0.80629921259842519</v>
      </c>
      <c r="S6" s="5">
        <f t="shared" si="2"/>
        <v>635000</v>
      </c>
      <c r="T6" s="5">
        <v>465000</v>
      </c>
      <c r="U6" s="5">
        <v>95000</v>
      </c>
      <c r="V6" s="5">
        <v>60000</v>
      </c>
      <c r="W6" s="5">
        <v>0</v>
      </c>
      <c r="X6" s="5">
        <v>10000</v>
      </c>
      <c r="Y6" s="5">
        <v>0</v>
      </c>
      <c r="Z6" s="5">
        <v>0</v>
      </c>
      <c r="AA6" s="5">
        <v>5000</v>
      </c>
      <c r="AB6" s="5">
        <v>0</v>
      </c>
      <c r="AC6" s="5">
        <v>0</v>
      </c>
      <c r="AD6" s="5">
        <v>0</v>
      </c>
      <c r="AE6" s="5">
        <v>0</v>
      </c>
      <c r="AF6" s="5">
        <v>0</v>
      </c>
      <c r="AG6" s="5" t="s">
        <v>107</v>
      </c>
      <c r="AH6" s="5">
        <v>0</v>
      </c>
      <c r="AI6" t="s">
        <v>107</v>
      </c>
      <c r="AJ6" s="3">
        <v>0</v>
      </c>
      <c r="AK6" t="s">
        <v>107</v>
      </c>
      <c r="AL6" s="6">
        <f t="shared" si="3"/>
        <v>100.00000000000001</v>
      </c>
      <c r="AM6" s="12">
        <v>73.228346456692918</v>
      </c>
      <c r="AN6" s="12">
        <v>14.960629921259844</v>
      </c>
      <c r="AO6" s="12">
        <v>9.4488188976377945</v>
      </c>
      <c r="AP6" s="12">
        <v>0</v>
      </c>
      <c r="AQ6" s="12">
        <v>1.5748031496062991</v>
      </c>
      <c r="AR6" s="12">
        <v>0</v>
      </c>
      <c r="AS6" s="12">
        <v>0</v>
      </c>
      <c r="AT6" s="12">
        <v>0.78740157480314954</v>
      </c>
      <c r="AU6" s="12">
        <v>0</v>
      </c>
      <c r="AV6" s="12">
        <v>0</v>
      </c>
      <c r="AW6" s="12">
        <v>0</v>
      </c>
      <c r="AX6" s="12">
        <v>0</v>
      </c>
      <c r="AY6" s="12">
        <v>0</v>
      </c>
      <c r="AZ6" s="12"/>
      <c r="BA6" s="12">
        <v>0</v>
      </c>
      <c r="BB6" s="12"/>
      <c r="BC6" s="12">
        <v>0</v>
      </c>
      <c r="BE6" s="12">
        <f t="shared" si="4"/>
        <v>9.4488188976377945</v>
      </c>
      <c r="BF6" s="12">
        <f t="shared" si="5"/>
        <v>0.78740157480314954</v>
      </c>
      <c r="BG6" s="3">
        <f t="shared" si="6"/>
        <v>635000</v>
      </c>
      <c r="BH6">
        <v>600000</v>
      </c>
      <c r="BI6">
        <v>0</v>
      </c>
      <c r="BJ6">
        <v>0</v>
      </c>
      <c r="BK6">
        <v>15000</v>
      </c>
      <c r="BL6">
        <v>0</v>
      </c>
      <c r="BM6">
        <v>0</v>
      </c>
      <c r="BN6">
        <v>0</v>
      </c>
      <c r="BO6">
        <v>5000</v>
      </c>
      <c r="BP6">
        <v>0</v>
      </c>
      <c r="BQ6">
        <v>15000</v>
      </c>
      <c r="BR6">
        <v>0</v>
      </c>
      <c r="BS6">
        <v>0</v>
      </c>
      <c r="BT6">
        <v>0</v>
      </c>
      <c r="BU6" s="10">
        <v>0</v>
      </c>
      <c r="BV6" s="2" t="s">
        <v>107</v>
      </c>
      <c r="BW6" s="10">
        <v>0</v>
      </c>
      <c r="BX6" s="2" t="s">
        <v>107</v>
      </c>
      <c r="BY6" t="s">
        <v>109</v>
      </c>
      <c r="BZ6" s="12">
        <f t="shared" si="7"/>
        <v>100.00000000000001</v>
      </c>
      <c r="CA6" s="10">
        <v>94.488188976377955</v>
      </c>
      <c r="CB6" s="10">
        <v>0</v>
      </c>
      <c r="CC6" s="10">
        <v>0</v>
      </c>
      <c r="CD6" s="10">
        <v>2.3622047244094486</v>
      </c>
      <c r="CE6" s="10">
        <v>0</v>
      </c>
      <c r="CF6" s="10">
        <v>0</v>
      </c>
      <c r="CG6" s="10">
        <v>0</v>
      </c>
      <c r="CH6" s="10">
        <v>0.78740157480314954</v>
      </c>
      <c r="CI6" s="10">
        <v>0</v>
      </c>
      <c r="CJ6" s="10">
        <v>2.3622047244094486</v>
      </c>
      <c r="CK6" s="10">
        <v>0</v>
      </c>
      <c r="CL6" s="10">
        <v>0</v>
      </c>
      <c r="CM6" s="10">
        <v>0</v>
      </c>
      <c r="CN6" s="10">
        <v>0</v>
      </c>
      <c r="CO6" s="10"/>
      <c r="CP6" s="10">
        <v>0</v>
      </c>
      <c r="CQ6" t="s">
        <v>107</v>
      </c>
      <c r="CR6" s="12">
        <f t="shared" si="8"/>
        <v>0</v>
      </c>
      <c r="CS6" s="12">
        <f t="shared" si="9"/>
        <v>0</v>
      </c>
      <c r="CT6" s="12">
        <f t="shared" si="10"/>
        <v>3.1496062992125982</v>
      </c>
      <c r="CU6" s="12">
        <f t="shared" si="11"/>
        <v>0</v>
      </c>
      <c r="CX6" t="s">
        <v>110</v>
      </c>
    </row>
    <row r="7" spans="1:102" x14ac:dyDescent="0.2">
      <c r="A7">
        <v>2013</v>
      </c>
      <c r="B7" t="s">
        <v>139</v>
      </c>
      <c r="C7" t="s">
        <v>140</v>
      </c>
      <c r="D7" s="16">
        <v>3576</v>
      </c>
      <c r="E7" t="s">
        <v>141</v>
      </c>
      <c r="F7" t="s">
        <v>137</v>
      </c>
      <c r="G7" t="s">
        <v>142</v>
      </c>
      <c r="H7" t="s">
        <v>107</v>
      </c>
      <c r="I7" t="s">
        <v>143</v>
      </c>
      <c r="J7">
        <v>2013</v>
      </c>
      <c r="K7">
        <f t="shared" si="0"/>
        <v>0</v>
      </c>
      <c r="L7" t="s">
        <v>108</v>
      </c>
      <c r="M7" t="s">
        <v>108</v>
      </c>
      <c r="O7" s="3">
        <v>25000</v>
      </c>
      <c r="P7" s="3">
        <v>25000</v>
      </c>
      <c r="Q7" s="3">
        <v>46290</v>
      </c>
      <c r="R7" s="4">
        <f t="shared" si="1"/>
        <v>1.8515999999999999</v>
      </c>
      <c r="S7" s="5">
        <f t="shared" si="2"/>
        <v>25000</v>
      </c>
      <c r="T7" s="5">
        <v>24100</v>
      </c>
      <c r="U7" s="5">
        <v>0</v>
      </c>
      <c r="V7" s="5">
        <v>0</v>
      </c>
      <c r="W7" s="5">
        <v>0</v>
      </c>
      <c r="X7" s="5">
        <v>400</v>
      </c>
      <c r="Y7" s="5">
        <v>0</v>
      </c>
      <c r="Z7" s="5">
        <v>0</v>
      </c>
      <c r="AA7" s="5">
        <v>400</v>
      </c>
      <c r="AB7" s="5">
        <v>0</v>
      </c>
      <c r="AC7" s="5">
        <v>100</v>
      </c>
      <c r="AD7" s="5">
        <v>0</v>
      </c>
      <c r="AE7" s="5">
        <v>0</v>
      </c>
      <c r="AF7" s="5">
        <v>0</v>
      </c>
      <c r="AG7" s="5" t="s">
        <v>144</v>
      </c>
      <c r="AH7" s="5">
        <v>0</v>
      </c>
      <c r="AI7" t="s">
        <v>107</v>
      </c>
      <c r="AJ7" s="3">
        <v>0</v>
      </c>
      <c r="AK7" t="s">
        <v>107</v>
      </c>
      <c r="AL7" s="6">
        <f t="shared" si="3"/>
        <v>99.999999999999986</v>
      </c>
      <c r="AM7" s="12">
        <v>96.399999999999991</v>
      </c>
      <c r="AN7" s="12">
        <v>0</v>
      </c>
      <c r="AO7" s="12">
        <v>0</v>
      </c>
      <c r="AP7" s="12">
        <v>0</v>
      </c>
      <c r="AQ7" s="12">
        <v>1.6</v>
      </c>
      <c r="AR7" s="12">
        <v>0</v>
      </c>
      <c r="AS7" s="12">
        <v>0</v>
      </c>
      <c r="AT7" s="12">
        <v>1.6</v>
      </c>
      <c r="AU7" s="12">
        <v>0</v>
      </c>
      <c r="AV7" s="12">
        <v>0.4</v>
      </c>
      <c r="AW7" s="12">
        <v>0</v>
      </c>
      <c r="AX7" s="12">
        <v>0</v>
      </c>
      <c r="AY7" s="12">
        <v>0</v>
      </c>
      <c r="AZ7" s="12"/>
      <c r="BA7" s="12">
        <v>0</v>
      </c>
      <c r="BB7" s="12"/>
      <c r="BC7" s="12">
        <v>0</v>
      </c>
      <c r="BE7" s="12">
        <f t="shared" si="4"/>
        <v>0</v>
      </c>
      <c r="BF7" s="12">
        <f t="shared" si="5"/>
        <v>2</v>
      </c>
      <c r="BG7" s="3">
        <f t="shared" si="6"/>
        <v>25000</v>
      </c>
      <c r="BH7">
        <v>0</v>
      </c>
      <c r="BI7">
        <v>0</v>
      </c>
      <c r="BJ7">
        <v>1000</v>
      </c>
      <c r="BK7">
        <v>23200</v>
      </c>
      <c r="BL7">
        <v>0</v>
      </c>
      <c r="BM7">
        <v>0</v>
      </c>
      <c r="BN7">
        <v>0</v>
      </c>
      <c r="BO7">
        <v>0</v>
      </c>
      <c r="BP7">
        <v>700</v>
      </c>
      <c r="BQ7">
        <v>0</v>
      </c>
      <c r="BR7">
        <v>100</v>
      </c>
      <c r="BS7">
        <v>0</v>
      </c>
      <c r="BT7">
        <v>0</v>
      </c>
      <c r="BU7" s="10">
        <v>0</v>
      </c>
      <c r="BV7" s="2" t="s">
        <v>107</v>
      </c>
      <c r="BW7" s="10">
        <v>0</v>
      </c>
      <c r="BX7" s="2" t="s">
        <v>107</v>
      </c>
      <c r="BY7" t="s">
        <v>109</v>
      </c>
      <c r="BZ7" s="12">
        <f t="shared" si="7"/>
        <v>100.00000000000001</v>
      </c>
      <c r="CA7" s="10">
        <v>0</v>
      </c>
      <c r="CB7" s="10">
        <v>0</v>
      </c>
      <c r="CC7" s="10">
        <v>4</v>
      </c>
      <c r="CD7" s="10">
        <v>92.800000000000011</v>
      </c>
      <c r="CE7" s="10">
        <v>0</v>
      </c>
      <c r="CF7" s="10">
        <v>0</v>
      </c>
      <c r="CG7" s="10">
        <v>0</v>
      </c>
      <c r="CH7" s="10">
        <v>0</v>
      </c>
      <c r="CI7" s="10">
        <v>2.8000000000000003</v>
      </c>
      <c r="CJ7" s="10">
        <v>0</v>
      </c>
      <c r="CK7" s="10">
        <v>0.4</v>
      </c>
      <c r="CL7" s="10">
        <v>0</v>
      </c>
      <c r="CM7" s="10">
        <v>0</v>
      </c>
      <c r="CN7" s="10">
        <v>0</v>
      </c>
      <c r="CO7" s="10"/>
      <c r="CP7" s="10">
        <v>0</v>
      </c>
      <c r="CQ7" t="s">
        <v>107</v>
      </c>
      <c r="CR7" s="12">
        <f t="shared" si="8"/>
        <v>4</v>
      </c>
      <c r="CS7" s="12">
        <f t="shared" si="9"/>
        <v>0</v>
      </c>
      <c r="CT7" s="12">
        <f t="shared" si="10"/>
        <v>3.2</v>
      </c>
      <c r="CU7" s="12">
        <f t="shared" si="11"/>
        <v>0</v>
      </c>
      <c r="CX7" t="s">
        <v>126</v>
      </c>
    </row>
    <row r="8" spans="1:102" x14ac:dyDescent="0.2">
      <c r="A8">
        <v>2013</v>
      </c>
      <c r="B8" t="s">
        <v>145</v>
      </c>
      <c r="C8" t="s">
        <v>146</v>
      </c>
      <c r="D8" s="16">
        <v>94124</v>
      </c>
      <c r="E8" t="s">
        <v>113</v>
      </c>
      <c r="F8" t="s">
        <v>114</v>
      </c>
      <c r="G8" t="s">
        <v>147</v>
      </c>
      <c r="H8" t="s">
        <v>107</v>
      </c>
      <c r="I8" t="s">
        <v>121</v>
      </c>
      <c r="J8">
        <v>1974</v>
      </c>
      <c r="K8">
        <f t="shared" si="0"/>
        <v>39</v>
      </c>
      <c r="L8" t="s">
        <v>148</v>
      </c>
      <c r="M8" t="s">
        <v>149</v>
      </c>
      <c r="O8" s="3">
        <v>42447000</v>
      </c>
      <c r="P8" s="3">
        <v>41325000</v>
      </c>
      <c r="Q8" s="3">
        <v>42123000</v>
      </c>
      <c r="R8" s="4">
        <f t="shared" si="1"/>
        <v>0.99236695172803735</v>
      </c>
      <c r="S8" s="5">
        <f t="shared" si="2"/>
        <v>41325000</v>
      </c>
      <c r="T8" s="5">
        <v>39801000</v>
      </c>
      <c r="U8" s="5">
        <v>120000</v>
      </c>
      <c r="V8" s="5">
        <v>0</v>
      </c>
      <c r="W8" s="5">
        <v>0</v>
      </c>
      <c r="X8" s="5">
        <v>881000</v>
      </c>
      <c r="Y8" s="5">
        <v>155000</v>
      </c>
      <c r="Z8" s="5">
        <v>238000</v>
      </c>
      <c r="AA8" s="5">
        <v>0</v>
      </c>
      <c r="AB8" s="5">
        <v>0</v>
      </c>
      <c r="AC8" s="5">
        <v>53000</v>
      </c>
      <c r="AD8" s="5">
        <v>0</v>
      </c>
      <c r="AE8" s="5">
        <v>77000</v>
      </c>
      <c r="AF8" s="5">
        <v>0</v>
      </c>
      <c r="AG8" s="5" t="s">
        <v>107</v>
      </c>
      <c r="AH8" s="5">
        <v>0</v>
      </c>
      <c r="AI8" t="s">
        <v>107</v>
      </c>
      <c r="AJ8" s="3">
        <v>0</v>
      </c>
      <c r="AK8" t="s">
        <v>107</v>
      </c>
      <c r="AL8" s="6">
        <f t="shared" si="3"/>
        <v>99.999999999999986</v>
      </c>
      <c r="AM8" s="12">
        <v>96.312159709618868</v>
      </c>
      <c r="AN8" s="12">
        <v>0.29038112522686021</v>
      </c>
      <c r="AO8" s="12">
        <v>0</v>
      </c>
      <c r="AP8" s="12">
        <v>0</v>
      </c>
      <c r="AQ8" s="12">
        <v>2.1318814277071989</v>
      </c>
      <c r="AR8" s="12">
        <v>0.37507562008469453</v>
      </c>
      <c r="AS8" s="12">
        <v>0.57592256503327288</v>
      </c>
      <c r="AT8" s="12">
        <v>0</v>
      </c>
      <c r="AU8" s="12">
        <v>0</v>
      </c>
      <c r="AV8" s="12">
        <v>0.1282516636418633</v>
      </c>
      <c r="AW8" s="12">
        <v>0</v>
      </c>
      <c r="AX8" s="12">
        <v>0.18632788868723532</v>
      </c>
      <c r="AY8" s="12">
        <v>0</v>
      </c>
      <c r="AZ8" s="12"/>
      <c r="BA8" s="12">
        <v>0</v>
      </c>
      <c r="BB8" s="12"/>
      <c r="BC8" s="12">
        <v>0</v>
      </c>
      <c r="BE8" s="12">
        <f t="shared" si="4"/>
        <v>0</v>
      </c>
      <c r="BF8" s="12">
        <f t="shared" si="5"/>
        <v>0.8905021173623715</v>
      </c>
      <c r="BG8" s="3">
        <f t="shared" si="6"/>
        <v>41325000</v>
      </c>
      <c r="BH8">
        <v>1836000</v>
      </c>
      <c r="BI8">
        <v>2522000</v>
      </c>
      <c r="BJ8">
        <v>27137000</v>
      </c>
      <c r="BK8">
        <v>7457000</v>
      </c>
      <c r="BL8">
        <v>643000</v>
      </c>
      <c r="BN8">
        <v>315000</v>
      </c>
      <c r="BO8">
        <v>0</v>
      </c>
      <c r="BP8">
        <v>193000</v>
      </c>
      <c r="BQ8">
        <v>0</v>
      </c>
      <c r="BR8">
        <v>0</v>
      </c>
      <c r="BU8" s="10">
        <v>1222000</v>
      </c>
      <c r="BV8" s="2" t="s">
        <v>150</v>
      </c>
      <c r="BW8" s="10">
        <v>0</v>
      </c>
      <c r="BX8" s="2" t="s">
        <v>107</v>
      </c>
      <c r="BY8" t="s">
        <v>109</v>
      </c>
      <c r="BZ8" s="12">
        <f t="shared" si="7"/>
        <v>100.00000000000001</v>
      </c>
      <c r="CA8" s="10">
        <v>4.442831215970962</v>
      </c>
      <c r="CB8" s="10">
        <v>6.1028433151845123</v>
      </c>
      <c r="CC8" s="10">
        <v>65.667271627344221</v>
      </c>
      <c r="CD8" s="10">
        <v>18.044767090139143</v>
      </c>
      <c r="CE8" s="10">
        <v>1.5559588626739262</v>
      </c>
      <c r="CF8" s="10">
        <v>0</v>
      </c>
      <c r="CG8" s="10">
        <v>0.76225045372050826</v>
      </c>
      <c r="CH8" s="10">
        <v>0</v>
      </c>
      <c r="CI8" s="10">
        <v>0.46702964307320022</v>
      </c>
      <c r="CJ8" s="10">
        <v>0</v>
      </c>
      <c r="CK8" s="10">
        <v>0</v>
      </c>
      <c r="CL8" s="10">
        <v>0</v>
      </c>
      <c r="CM8" s="10">
        <v>0</v>
      </c>
      <c r="CN8" s="10">
        <v>2.957047791893527</v>
      </c>
      <c r="CO8" s="10"/>
      <c r="CP8" s="10">
        <v>0</v>
      </c>
      <c r="CQ8" t="s">
        <v>107</v>
      </c>
      <c r="CR8" s="12">
        <f t="shared" si="8"/>
        <v>71.770114942528735</v>
      </c>
      <c r="CS8" s="12">
        <f t="shared" si="9"/>
        <v>1.5559588626739262</v>
      </c>
      <c r="CT8" s="12">
        <f t="shared" si="10"/>
        <v>0.46702964307320022</v>
      </c>
      <c r="CU8" s="12">
        <f t="shared" si="11"/>
        <v>2.957047791893527</v>
      </c>
      <c r="CX8" t="s">
        <v>126</v>
      </c>
    </row>
    <row r="9" spans="1:102" x14ac:dyDescent="0.2">
      <c r="A9">
        <v>2013</v>
      </c>
      <c r="B9" t="s">
        <v>151</v>
      </c>
      <c r="C9" t="s">
        <v>152</v>
      </c>
      <c r="D9" s="16">
        <v>52135</v>
      </c>
      <c r="E9" t="s">
        <v>153</v>
      </c>
      <c r="F9" t="s">
        <v>130</v>
      </c>
      <c r="G9" t="s">
        <v>142</v>
      </c>
      <c r="H9" t="s">
        <v>107</v>
      </c>
      <c r="I9" t="s">
        <v>143</v>
      </c>
      <c r="J9">
        <v>1999</v>
      </c>
      <c r="K9">
        <f t="shared" si="0"/>
        <v>14</v>
      </c>
      <c r="L9" t="s">
        <v>154</v>
      </c>
      <c r="M9" t="s">
        <v>149</v>
      </c>
      <c r="O9" s="3">
        <v>85250</v>
      </c>
      <c r="P9" s="3">
        <v>81257</v>
      </c>
      <c r="Q9" s="3">
        <v>93512</v>
      </c>
      <c r="R9" s="4">
        <f t="shared" si="1"/>
        <v>1.0969149560117302</v>
      </c>
      <c r="S9" s="5">
        <f t="shared" si="2"/>
        <v>81257</v>
      </c>
      <c r="T9" s="5">
        <v>62072</v>
      </c>
      <c r="U9" s="5">
        <v>0</v>
      </c>
      <c r="V9" s="5">
        <v>1590</v>
      </c>
      <c r="W9" s="5">
        <v>0</v>
      </c>
      <c r="X9" s="5">
        <v>0</v>
      </c>
      <c r="Y9" s="5">
        <v>9391</v>
      </c>
      <c r="Z9" s="5">
        <v>0</v>
      </c>
      <c r="AA9" s="5">
        <v>0</v>
      </c>
      <c r="AB9" s="5">
        <v>0</v>
      </c>
      <c r="AC9" s="5">
        <v>7812</v>
      </c>
      <c r="AD9" s="5">
        <v>0</v>
      </c>
      <c r="AE9" s="5">
        <v>0</v>
      </c>
      <c r="AF9" s="5">
        <v>0</v>
      </c>
      <c r="AG9" s="5" t="s">
        <v>155</v>
      </c>
      <c r="AH9" s="5">
        <v>392</v>
      </c>
      <c r="AI9" t="s">
        <v>156</v>
      </c>
      <c r="AJ9" s="3">
        <v>0</v>
      </c>
      <c r="AK9" t="s">
        <v>107</v>
      </c>
      <c r="AL9" s="6">
        <f t="shared" si="3"/>
        <v>100</v>
      </c>
      <c r="AM9" s="12">
        <v>76.389726423569655</v>
      </c>
      <c r="AN9" s="12">
        <v>0</v>
      </c>
      <c r="AO9" s="12">
        <v>1.9567544949973541</v>
      </c>
      <c r="AP9" s="12">
        <v>0</v>
      </c>
      <c r="AQ9" s="12">
        <v>0</v>
      </c>
      <c r="AR9" s="12">
        <v>11.557158152528398</v>
      </c>
      <c r="AS9" s="12">
        <v>0</v>
      </c>
      <c r="AT9" s="12">
        <v>0</v>
      </c>
      <c r="AU9" s="12">
        <v>0</v>
      </c>
      <c r="AV9" s="12">
        <v>9.613940952779453</v>
      </c>
      <c r="AW9" s="12">
        <v>0</v>
      </c>
      <c r="AX9" s="12">
        <v>0</v>
      </c>
      <c r="AY9" s="12">
        <v>0</v>
      </c>
      <c r="AZ9" s="12"/>
      <c r="BA9" s="12">
        <v>0.48241997612513382</v>
      </c>
      <c r="BB9" s="12"/>
      <c r="BC9" s="12">
        <v>0</v>
      </c>
      <c r="BE9" s="12">
        <f t="shared" si="4"/>
        <v>1.9567544949973541</v>
      </c>
      <c r="BF9" s="12">
        <f t="shared" si="5"/>
        <v>10.096360928904588</v>
      </c>
      <c r="BG9" s="3">
        <f t="shared" si="6"/>
        <v>81257</v>
      </c>
      <c r="BH9">
        <v>3237</v>
      </c>
      <c r="BI9">
        <v>0</v>
      </c>
      <c r="BJ9">
        <v>12638</v>
      </c>
      <c r="BK9">
        <v>8500</v>
      </c>
      <c r="BL9">
        <v>0</v>
      </c>
      <c r="BM9">
        <v>0</v>
      </c>
      <c r="BN9">
        <v>0</v>
      </c>
      <c r="BO9">
        <v>0</v>
      </c>
      <c r="BP9">
        <v>1822</v>
      </c>
      <c r="BQ9">
        <v>52826</v>
      </c>
      <c r="BR9">
        <v>294</v>
      </c>
      <c r="BS9" s="10">
        <v>1461</v>
      </c>
      <c r="BT9">
        <v>0</v>
      </c>
      <c r="BU9">
        <v>0</v>
      </c>
      <c r="BV9" s="2" t="s">
        <v>157</v>
      </c>
      <c r="BW9" s="10">
        <v>479</v>
      </c>
      <c r="BX9" s="2" t="s">
        <v>158</v>
      </c>
      <c r="BY9" t="s">
        <v>109</v>
      </c>
      <c r="BZ9" s="12">
        <f t="shared" si="7"/>
        <v>100.00000000000001</v>
      </c>
      <c r="CA9" s="10">
        <v>3.9836567926455571</v>
      </c>
      <c r="CB9" s="10">
        <v>0</v>
      </c>
      <c r="CC9" s="10">
        <v>15.553121577217963</v>
      </c>
      <c r="CD9" s="10">
        <v>10.460637237407239</v>
      </c>
      <c r="CE9" s="10">
        <v>0</v>
      </c>
      <c r="CF9" s="10">
        <v>0</v>
      </c>
      <c r="CG9" s="10">
        <v>0</v>
      </c>
      <c r="CH9" s="10">
        <v>0</v>
      </c>
      <c r="CI9" s="10">
        <v>2.2422683584183516</v>
      </c>
      <c r="CJ9" s="10">
        <v>65.0110144356794</v>
      </c>
      <c r="CK9" s="10">
        <v>0.36181498209385038</v>
      </c>
      <c r="CL9" s="10">
        <v>1.7979989416296442</v>
      </c>
      <c r="CM9" s="10">
        <v>0</v>
      </c>
      <c r="CN9" s="10">
        <v>0</v>
      </c>
      <c r="CO9" s="10"/>
      <c r="CP9" s="10">
        <v>0.58948767490800791</v>
      </c>
      <c r="CQ9" t="s">
        <v>107</v>
      </c>
      <c r="CR9" s="12">
        <f t="shared" si="8"/>
        <v>15.553121577217963</v>
      </c>
      <c r="CS9" s="12">
        <f t="shared" si="9"/>
        <v>0</v>
      </c>
      <c r="CT9" s="12">
        <f t="shared" si="10"/>
        <v>69.413096717821247</v>
      </c>
      <c r="CU9" s="12">
        <f t="shared" si="11"/>
        <v>0.58948767490800791</v>
      </c>
      <c r="CX9" t="s">
        <v>126</v>
      </c>
    </row>
    <row r="10" spans="1:102" x14ac:dyDescent="0.2">
      <c r="A10">
        <v>2013</v>
      </c>
      <c r="B10" t="s">
        <v>159</v>
      </c>
      <c r="C10" t="s">
        <v>160</v>
      </c>
      <c r="D10" s="16">
        <v>60621</v>
      </c>
      <c r="E10" t="s">
        <v>129</v>
      </c>
      <c r="F10" t="s">
        <v>130</v>
      </c>
      <c r="G10" t="s">
        <v>138</v>
      </c>
      <c r="H10" t="s">
        <v>107</v>
      </c>
      <c r="I10" t="s">
        <v>121</v>
      </c>
      <c r="J10">
        <v>1991</v>
      </c>
      <c r="K10">
        <f t="shared" si="0"/>
        <v>22</v>
      </c>
      <c r="L10" t="s">
        <v>148</v>
      </c>
      <c r="M10" t="s">
        <v>149</v>
      </c>
      <c r="O10" s="3">
        <v>45000000</v>
      </c>
      <c r="P10" s="3">
        <v>45000000</v>
      </c>
      <c r="Q10" s="3">
        <v>45000000</v>
      </c>
      <c r="R10" s="4">
        <f t="shared" si="1"/>
        <v>1</v>
      </c>
      <c r="S10" s="5">
        <f t="shared" si="2"/>
        <v>45000000</v>
      </c>
      <c r="T10" s="5">
        <f>P10*(AM10/100)</f>
        <v>45000000</v>
      </c>
      <c r="U10" s="5">
        <f>P10*(AN10/100)</f>
        <v>0</v>
      </c>
      <c r="V10" s="5">
        <f>P10*(AO10/100)</f>
        <v>0</v>
      </c>
      <c r="W10" s="5">
        <f>P10*(AP10/100)</f>
        <v>0</v>
      </c>
      <c r="X10" s="5">
        <f>P10*(AQ10/100)</f>
        <v>0</v>
      </c>
      <c r="Y10" s="5">
        <f>P10*(AR10/100)</f>
        <v>0</v>
      </c>
      <c r="Z10" s="5">
        <f>P10*(AS10/100)</f>
        <v>0</v>
      </c>
      <c r="AA10" s="5">
        <f>P10*(AT10/100)</f>
        <v>0</v>
      </c>
      <c r="AB10" s="5">
        <f>P10*(AU10/100)</f>
        <v>0</v>
      </c>
      <c r="AC10" s="5">
        <f>P10*(AV10/100)</f>
        <v>0</v>
      </c>
      <c r="AE10" s="5">
        <f>P10*(AX10/100)</f>
        <v>0</v>
      </c>
      <c r="AF10" s="5">
        <f>P10*(AY10/100)</f>
        <v>0</v>
      </c>
      <c r="AH10" s="5">
        <f>P10*(BA10/100)</f>
        <v>0</v>
      </c>
      <c r="AI10" s="5"/>
      <c r="AJ10" s="5">
        <f>P10*(BC10/100)</f>
        <v>0</v>
      </c>
      <c r="AK10" t="s">
        <v>107</v>
      </c>
      <c r="AL10" s="6">
        <f t="shared" si="3"/>
        <v>100</v>
      </c>
      <c r="AM10" s="6">
        <v>100</v>
      </c>
      <c r="AN10" s="6">
        <v>0</v>
      </c>
      <c r="AO10" s="6">
        <v>0</v>
      </c>
      <c r="AP10" s="6">
        <v>0</v>
      </c>
      <c r="AQ10" s="6">
        <v>0</v>
      </c>
      <c r="AR10" s="6">
        <v>0</v>
      </c>
      <c r="AS10" s="6">
        <v>0</v>
      </c>
      <c r="AT10" s="6">
        <v>0</v>
      </c>
      <c r="AU10" s="6">
        <v>0</v>
      </c>
      <c r="AV10" s="6">
        <v>0</v>
      </c>
      <c r="AW10" s="6"/>
      <c r="AX10" s="6">
        <v>0</v>
      </c>
      <c r="AY10" s="6">
        <v>0</v>
      </c>
      <c r="AZ10" s="6" t="s">
        <v>107</v>
      </c>
      <c r="BA10" s="6">
        <v>0</v>
      </c>
      <c r="BB10" s="6" t="s">
        <v>107</v>
      </c>
      <c r="BC10" s="6">
        <v>0</v>
      </c>
      <c r="BD10" s="6" t="s">
        <v>107</v>
      </c>
      <c r="BE10" s="12">
        <f t="shared" si="4"/>
        <v>0</v>
      </c>
      <c r="BF10" s="12">
        <f t="shared" si="5"/>
        <v>0</v>
      </c>
      <c r="BG10" s="3">
        <f t="shared" si="6"/>
        <v>45000000</v>
      </c>
      <c r="BH10" s="5">
        <v>0</v>
      </c>
      <c r="BI10" s="5">
        <v>27000000</v>
      </c>
      <c r="BJ10" s="5">
        <v>18000000</v>
      </c>
      <c r="BK10" s="5">
        <v>0</v>
      </c>
      <c r="BL10" s="5">
        <v>0</v>
      </c>
      <c r="BM10" s="5">
        <v>0</v>
      </c>
      <c r="BN10" s="5">
        <v>0</v>
      </c>
      <c r="BO10" s="5">
        <v>0</v>
      </c>
      <c r="BP10" s="5">
        <v>0</v>
      </c>
      <c r="BQ10" s="5">
        <v>0</v>
      </c>
      <c r="BR10" s="5">
        <v>0</v>
      </c>
      <c r="BS10" s="5">
        <v>0</v>
      </c>
      <c r="BT10" s="5">
        <v>0</v>
      </c>
      <c r="BU10" s="5">
        <v>0</v>
      </c>
      <c r="BV10" s="5"/>
      <c r="BW10" s="5">
        <v>0</v>
      </c>
      <c r="BX10" s="2" t="s">
        <v>107</v>
      </c>
      <c r="BY10" t="s">
        <v>109</v>
      </c>
      <c r="BZ10" s="12">
        <f t="shared" si="7"/>
        <v>100</v>
      </c>
      <c r="CA10" s="10">
        <v>0</v>
      </c>
      <c r="CB10" s="10">
        <v>60</v>
      </c>
      <c r="CC10" s="19">
        <v>40</v>
      </c>
      <c r="CD10" s="12">
        <v>0</v>
      </c>
      <c r="CE10" s="12">
        <v>0</v>
      </c>
      <c r="CG10" s="12">
        <v>0</v>
      </c>
      <c r="CH10" s="12">
        <v>0</v>
      </c>
      <c r="CI10" s="12">
        <v>0</v>
      </c>
      <c r="CJ10" s="12">
        <v>0</v>
      </c>
      <c r="CK10" s="12">
        <v>0</v>
      </c>
      <c r="CN10" s="12">
        <v>0</v>
      </c>
      <c r="CO10" t="s">
        <v>107</v>
      </c>
      <c r="CP10" s="12">
        <v>0</v>
      </c>
      <c r="CQ10" t="s">
        <v>107</v>
      </c>
      <c r="CR10" s="12">
        <f t="shared" si="8"/>
        <v>100</v>
      </c>
      <c r="CS10" s="12">
        <f t="shared" si="9"/>
        <v>0</v>
      </c>
      <c r="CT10" s="12">
        <f t="shared" si="10"/>
        <v>0</v>
      </c>
      <c r="CU10" s="12">
        <f t="shared" si="11"/>
        <v>0</v>
      </c>
      <c r="CX10" t="s">
        <v>110</v>
      </c>
    </row>
    <row r="11" spans="1:102" x14ac:dyDescent="0.2">
      <c r="A11">
        <v>2013</v>
      </c>
      <c r="B11" t="s">
        <v>161</v>
      </c>
      <c r="C11" t="s">
        <v>162</v>
      </c>
      <c r="D11" s="16">
        <v>46226</v>
      </c>
      <c r="E11" t="s">
        <v>129</v>
      </c>
      <c r="F11" t="s">
        <v>130</v>
      </c>
      <c r="G11" t="s">
        <v>120</v>
      </c>
      <c r="H11" t="s">
        <v>107</v>
      </c>
      <c r="I11" t="s">
        <v>121</v>
      </c>
      <c r="J11">
        <v>2007</v>
      </c>
      <c r="K11">
        <f t="shared" si="0"/>
        <v>6</v>
      </c>
      <c r="L11" t="s">
        <v>131</v>
      </c>
      <c r="M11" t="s">
        <v>131</v>
      </c>
      <c r="O11" s="3">
        <v>15000000</v>
      </c>
      <c r="P11" s="3">
        <v>15000000</v>
      </c>
      <c r="S11" s="5">
        <f t="shared" si="2"/>
        <v>15000000</v>
      </c>
      <c r="T11" s="5">
        <f>P11*(AM11/100)</f>
        <v>9000000</v>
      </c>
      <c r="U11" s="5">
        <f>P11*(AN11/100)</f>
        <v>0</v>
      </c>
      <c r="V11" s="5">
        <f>P11*(AO11/100)</f>
        <v>3000000</v>
      </c>
      <c r="W11" s="5">
        <f>P11*(AP11/100)</f>
        <v>0</v>
      </c>
      <c r="X11" s="5">
        <f>P11*(AQ11/100)</f>
        <v>1500000</v>
      </c>
      <c r="Y11" s="5">
        <f>P11*(AR11/100)</f>
        <v>300000</v>
      </c>
      <c r="Z11" s="5">
        <f>P11*(AS11/100)</f>
        <v>150000</v>
      </c>
      <c r="AA11" s="5">
        <f>P11*(AT11/100)</f>
        <v>150000</v>
      </c>
      <c r="AB11" s="5">
        <f>P11*(AU11/100)</f>
        <v>150000</v>
      </c>
      <c r="AC11" s="5">
        <f>P11*(AV11/100)</f>
        <v>750000</v>
      </c>
      <c r="AE11" s="5">
        <f>P11*(AX11/100)</f>
        <v>0</v>
      </c>
      <c r="AF11" s="5">
        <f>P11*(AY11/100)</f>
        <v>0</v>
      </c>
      <c r="AH11" s="5">
        <f>P11*(BA11/100)</f>
        <v>0</v>
      </c>
      <c r="AI11" s="5"/>
      <c r="AJ11" s="5">
        <f>P11*(BC11/100)</f>
        <v>0</v>
      </c>
      <c r="AK11" t="s">
        <v>107</v>
      </c>
      <c r="AL11" s="6">
        <f t="shared" si="3"/>
        <v>100</v>
      </c>
      <c r="AM11" s="6">
        <v>60</v>
      </c>
      <c r="AN11" s="6">
        <v>0</v>
      </c>
      <c r="AO11" s="6">
        <v>20</v>
      </c>
      <c r="AP11" s="6">
        <v>0</v>
      </c>
      <c r="AQ11" s="6">
        <v>10</v>
      </c>
      <c r="AR11" s="6">
        <v>2</v>
      </c>
      <c r="AS11" s="6">
        <v>1</v>
      </c>
      <c r="AT11" s="6">
        <v>1</v>
      </c>
      <c r="AU11" s="6">
        <v>1</v>
      </c>
      <c r="AV11" s="6">
        <v>5</v>
      </c>
      <c r="AW11" s="6"/>
      <c r="AX11" s="6">
        <v>0</v>
      </c>
      <c r="AY11" s="6">
        <v>0</v>
      </c>
      <c r="AZ11" s="6" t="s">
        <v>107</v>
      </c>
      <c r="BA11" s="6">
        <v>0</v>
      </c>
      <c r="BB11" s="6" t="s">
        <v>107</v>
      </c>
      <c r="BC11" s="6">
        <v>0</v>
      </c>
      <c r="BD11" s="6" t="s">
        <v>107</v>
      </c>
      <c r="BE11" s="12">
        <f t="shared" si="4"/>
        <v>20</v>
      </c>
      <c r="BF11" s="12">
        <f t="shared" si="5"/>
        <v>8</v>
      </c>
      <c r="BG11" s="3">
        <f t="shared" si="6"/>
        <v>15000000</v>
      </c>
      <c r="BH11" s="5">
        <v>0</v>
      </c>
      <c r="BI11" s="5">
        <v>750000</v>
      </c>
      <c r="BJ11" s="5">
        <v>14250000</v>
      </c>
      <c r="BK11" s="5">
        <v>0</v>
      </c>
      <c r="BL11" s="5">
        <v>0</v>
      </c>
      <c r="BM11" s="5">
        <v>0</v>
      </c>
      <c r="BN11" s="5">
        <v>0</v>
      </c>
      <c r="BO11" s="5">
        <v>0</v>
      </c>
      <c r="BP11" s="5">
        <v>0</v>
      </c>
      <c r="BQ11" s="5">
        <v>0</v>
      </c>
      <c r="BR11" s="5">
        <v>0</v>
      </c>
      <c r="BS11" s="5">
        <v>0</v>
      </c>
      <c r="BT11" s="5">
        <v>0</v>
      </c>
      <c r="BU11" s="5">
        <v>0</v>
      </c>
      <c r="BV11" s="5"/>
      <c r="BW11" s="5">
        <v>0</v>
      </c>
      <c r="BX11" s="2" t="s">
        <v>107</v>
      </c>
      <c r="BY11" t="s">
        <v>109</v>
      </c>
      <c r="BZ11" s="12">
        <f t="shared" si="7"/>
        <v>100</v>
      </c>
      <c r="CA11" s="10">
        <v>0</v>
      </c>
      <c r="CB11" s="10">
        <v>5</v>
      </c>
      <c r="CC11" s="19">
        <v>95</v>
      </c>
      <c r="CD11" s="12">
        <v>0</v>
      </c>
      <c r="CE11" s="12">
        <v>0</v>
      </c>
      <c r="CG11" s="12">
        <v>0</v>
      </c>
      <c r="CH11" s="12">
        <v>0</v>
      </c>
      <c r="CI11" s="12">
        <v>0</v>
      </c>
      <c r="CJ11" s="12">
        <v>0</v>
      </c>
      <c r="CK11" s="12">
        <v>0</v>
      </c>
      <c r="CN11" s="12">
        <v>0</v>
      </c>
      <c r="CO11" t="s">
        <v>107</v>
      </c>
      <c r="CP11" s="12">
        <v>0</v>
      </c>
      <c r="CQ11" t="s">
        <v>107</v>
      </c>
      <c r="CR11" s="12">
        <f t="shared" si="8"/>
        <v>100</v>
      </c>
      <c r="CS11" s="12">
        <f t="shared" si="9"/>
        <v>0</v>
      </c>
      <c r="CT11" s="12">
        <f t="shared" si="10"/>
        <v>0</v>
      </c>
      <c r="CU11" s="12">
        <f t="shared" si="11"/>
        <v>0</v>
      </c>
      <c r="CX11" t="s">
        <v>110</v>
      </c>
    </row>
    <row r="12" spans="1:102" x14ac:dyDescent="0.2">
      <c r="A12">
        <v>2013</v>
      </c>
      <c r="B12" t="s">
        <v>163</v>
      </c>
      <c r="C12" t="s">
        <v>164</v>
      </c>
      <c r="D12" s="16">
        <v>45701</v>
      </c>
      <c r="E12" t="s">
        <v>129</v>
      </c>
      <c r="F12" t="s">
        <v>130</v>
      </c>
      <c r="G12" t="s">
        <v>106</v>
      </c>
      <c r="H12" t="s">
        <v>107</v>
      </c>
      <c r="I12" t="s">
        <v>106</v>
      </c>
      <c r="J12">
        <v>1996</v>
      </c>
      <c r="K12">
        <f t="shared" si="0"/>
        <v>17</v>
      </c>
      <c r="L12" t="s">
        <v>165</v>
      </c>
      <c r="M12" t="s">
        <v>149</v>
      </c>
      <c r="O12" s="3">
        <v>76329</v>
      </c>
      <c r="P12" s="3">
        <v>6425000</v>
      </c>
      <c r="Q12" s="3">
        <v>77405</v>
      </c>
      <c r="R12" s="4">
        <f>Q12/O12</f>
        <v>1.0140968701279984</v>
      </c>
      <c r="S12" s="5">
        <f t="shared" si="2"/>
        <v>6425000</v>
      </c>
      <c r="T12" s="5">
        <f>P12*(AM12/100)</f>
        <v>385500</v>
      </c>
      <c r="U12" s="5">
        <f>P12*(AN12/100)</f>
        <v>514000</v>
      </c>
      <c r="V12" s="5">
        <f>P12*(AO12/100)</f>
        <v>0</v>
      </c>
      <c r="W12" s="5">
        <f>P12*(AP12/100)</f>
        <v>0</v>
      </c>
      <c r="X12" s="5">
        <f>P12*(AQ12/100)</f>
        <v>0</v>
      </c>
      <c r="Y12" s="5">
        <f>P12*(AR12/100)</f>
        <v>0</v>
      </c>
      <c r="Z12" s="5">
        <f>P12*(AS12/100)</f>
        <v>0</v>
      </c>
      <c r="AA12" s="5">
        <f>P12*(AT12/100)</f>
        <v>1156500</v>
      </c>
      <c r="AB12" s="5">
        <f>P12*(AU12/100)</f>
        <v>0</v>
      </c>
      <c r="AC12" s="5">
        <f>P12*(AV12/100)</f>
        <v>4369000</v>
      </c>
      <c r="AE12" s="5">
        <f>P12*(AX12/100)</f>
        <v>0</v>
      </c>
      <c r="AF12" s="5">
        <f>P12*(AY12/100)</f>
        <v>0</v>
      </c>
      <c r="AH12" s="5">
        <f>P12*(BA12/100)</f>
        <v>0</v>
      </c>
      <c r="AI12" s="5"/>
      <c r="AJ12" s="5">
        <f>P12*(BC12/100)</f>
        <v>0</v>
      </c>
      <c r="AK12" t="s">
        <v>107</v>
      </c>
      <c r="AL12" s="6">
        <f t="shared" si="3"/>
        <v>100</v>
      </c>
      <c r="AM12" s="6">
        <v>6</v>
      </c>
      <c r="AN12" s="6">
        <v>8</v>
      </c>
      <c r="AO12" s="6">
        <v>0</v>
      </c>
      <c r="AP12" s="6">
        <v>0</v>
      </c>
      <c r="AQ12" s="6">
        <v>0</v>
      </c>
      <c r="AR12" s="6">
        <v>0</v>
      </c>
      <c r="AS12" s="6">
        <v>0</v>
      </c>
      <c r="AT12" s="6">
        <v>18</v>
      </c>
      <c r="AU12" s="6">
        <v>0</v>
      </c>
      <c r="AV12" s="6">
        <v>68</v>
      </c>
      <c r="AW12" s="6"/>
      <c r="AX12" s="6">
        <v>0</v>
      </c>
      <c r="AY12" s="6">
        <v>0</v>
      </c>
      <c r="AZ12" s="6" t="s">
        <v>107</v>
      </c>
      <c r="BA12" s="6">
        <v>0</v>
      </c>
      <c r="BB12" s="6" t="s">
        <v>107</v>
      </c>
      <c r="BC12" s="6">
        <v>0</v>
      </c>
      <c r="BD12" s="6" t="s">
        <v>107</v>
      </c>
      <c r="BE12" s="12">
        <f t="shared" si="4"/>
        <v>0</v>
      </c>
      <c r="BF12" s="12">
        <f t="shared" si="5"/>
        <v>86</v>
      </c>
      <c r="BG12" s="3">
        <f t="shared" si="6"/>
        <v>6425000</v>
      </c>
      <c r="BH12" s="5">
        <v>642500</v>
      </c>
      <c r="BI12" s="5">
        <v>2762750</v>
      </c>
      <c r="BJ12" s="5">
        <v>1606250</v>
      </c>
      <c r="BK12" s="5">
        <v>1285000</v>
      </c>
      <c r="BL12" s="5">
        <v>0</v>
      </c>
      <c r="BM12" s="5">
        <v>0</v>
      </c>
      <c r="BN12" s="5">
        <v>0</v>
      </c>
      <c r="BO12" s="5">
        <v>0</v>
      </c>
      <c r="BP12" s="5">
        <v>128500</v>
      </c>
      <c r="BQ12" s="5">
        <v>0</v>
      </c>
      <c r="BR12" s="5">
        <v>0</v>
      </c>
      <c r="BS12" s="5">
        <v>0</v>
      </c>
      <c r="BT12" s="5">
        <v>0</v>
      </c>
      <c r="BU12" s="5">
        <v>0</v>
      </c>
      <c r="BV12" s="5"/>
      <c r="BW12" s="5">
        <v>0</v>
      </c>
      <c r="BX12" s="2" t="s">
        <v>107</v>
      </c>
      <c r="BY12" t="s">
        <v>109</v>
      </c>
      <c r="BZ12" s="12">
        <f t="shared" si="7"/>
        <v>100</v>
      </c>
      <c r="CA12" s="10">
        <v>10</v>
      </c>
      <c r="CB12" s="10">
        <v>43</v>
      </c>
      <c r="CC12" s="19">
        <v>25</v>
      </c>
      <c r="CD12" s="12">
        <v>20</v>
      </c>
      <c r="CE12" s="12">
        <v>0</v>
      </c>
      <c r="CG12" s="12">
        <v>0</v>
      </c>
      <c r="CH12" s="12">
        <v>0</v>
      </c>
      <c r="CI12" s="12">
        <v>2</v>
      </c>
      <c r="CJ12" s="12">
        <v>0</v>
      </c>
      <c r="CK12" s="12">
        <v>0</v>
      </c>
      <c r="CN12" s="12">
        <v>0</v>
      </c>
      <c r="CO12" t="s">
        <v>107</v>
      </c>
      <c r="CP12" s="12">
        <v>0</v>
      </c>
      <c r="CQ12" t="s">
        <v>107</v>
      </c>
      <c r="CR12" s="12">
        <f t="shared" si="8"/>
        <v>68</v>
      </c>
      <c r="CS12" s="12">
        <f t="shared" si="9"/>
        <v>0</v>
      </c>
      <c r="CT12" s="12">
        <f t="shared" si="10"/>
        <v>2</v>
      </c>
      <c r="CU12" s="12">
        <f t="shared" si="11"/>
        <v>0</v>
      </c>
      <c r="CX12" t="s">
        <v>110</v>
      </c>
    </row>
    <row r="13" spans="1:102" x14ac:dyDescent="0.2">
      <c r="A13">
        <v>2013</v>
      </c>
      <c r="B13" t="s">
        <v>166</v>
      </c>
      <c r="C13" t="s">
        <v>128</v>
      </c>
      <c r="D13" s="16">
        <v>48381</v>
      </c>
      <c r="E13" t="s">
        <v>129</v>
      </c>
      <c r="F13" t="s">
        <v>130</v>
      </c>
      <c r="G13" t="s">
        <v>106</v>
      </c>
      <c r="H13" t="s">
        <v>107</v>
      </c>
      <c r="I13" t="s">
        <v>106</v>
      </c>
      <c r="J13">
        <v>1891</v>
      </c>
      <c r="K13">
        <f t="shared" si="0"/>
        <v>122</v>
      </c>
      <c r="L13" t="s">
        <v>148</v>
      </c>
      <c r="M13" t="s">
        <v>149</v>
      </c>
      <c r="O13" s="3">
        <v>3352000</v>
      </c>
      <c r="P13" s="3">
        <v>903000</v>
      </c>
      <c r="Q13" s="3">
        <v>3197456</v>
      </c>
      <c r="R13" s="4">
        <f>Q13/O13</f>
        <v>0.95389498806682582</v>
      </c>
      <c r="AK13" t="s">
        <v>107</v>
      </c>
      <c r="BE13" s="12"/>
      <c r="BF13" s="12"/>
      <c r="BG13" s="3">
        <f t="shared" si="6"/>
        <v>903000</v>
      </c>
      <c r="BH13" s="5">
        <v>0</v>
      </c>
      <c r="BI13" s="5">
        <v>0</v>
      </c>
      <c r="BJ13" s="5">
        <v>0</v>
      </c>
      <c r="BK13" s="5">
        <v>0</v>
      </c>
      <c r="BL13" s="5">
        <v>0</v>
      </c>
      <c r="BM13" s="5">
        <v>0</v>
      </c>
      <c r="BN13" s="5">
        <v>0</v>
      </c>
      <c r="BO13" s="5">
        <v>0</v>
      </c>
      <c r="BP13" s="5">
        <v>0</v>
      </c>
      <c r="BQ13" s="5">
        <v>0</v>
      </c>
      <c r="BR13" s="5">
        <v>0</v>
      </c>
      <c r="BS13" s="5">
        <v>0</v>
      </c>
      <c r="BT13" s="5">
        <v>0</v>
      </c>
      <c r="BU13" s="5">
        <v>903000</v>
      </c>
      <c r="BV13" s="5"/>
      <c r="BW13" s="5">
        <v>0</v>
      </c>
      <c r="BX13" s="2" t="s">
        <v>107</v>
      </c>
      <c r="BY13" t="s">
        <v>109</v>
      </c>
      <c r="BZ13" s="12">
        <f t="shared" si="7"/>
        <v>100</v>
      </c>
      <c r="CA13" s="10">
        <v>0</v>
      </c>
      <c r="CB13" s="10">
        <v>0</v>
      </c>
      <c r="CC13" s="19">
        <v>0</v>
      </c>
      <c r="CD13" s="12">
        <v>0</v>
      </c>
      <c r="CE13" s="12">
        <v>0</v>
      </c>
      <c r="CG13" s="12">
        <v>0</v>
      </c>
      <c r="CH13" s="12">
        <v>0</v>
      </c>
      <c r="CI13" s="12">
        <v>0</v>
      </c>
      <c r="CJ13" s="12">
        <v>0</v>
      </c>
      <c r="CK13" s="12">
        <v>0</v>
      </c>
      <c r="CN13" s="12">
        <v>100</v>
      </c>
      <c r="CO13" t="s">
        <v>167</v>
      </c>
      <c r="CP13" s="12">
        <v>0</v>
      </c>
      <c r="CQ13" t="s">
        <v>107</v>
      </c>
      <c r="CR13" s="12">
        <f t="shared" si="8"/>
        <v>0</v>
      </c>
      <c r="CS13" s="12">
        <f t="shared" si="9"/>
        <v>0</v>
      </c>
      <c r="CT13" s="12">
        <f t="shared" si="10"/>
        <v>0</v>
      </c>
      <c r="CU13" s="12">
        <f t="shared" si="11"/>
        <v>100</v>
      </c>
      <c r="CX13" t="s">
        <v>116</v>
      </c>
    </row>
    <row r="14" spans="1:102" x14ac:dyDescent="0.2">
      <c r="A14">
        <v>2013</v>
      </c>
      <c r="B14" t="s">
        <v>168</v>
      </c>
      <c r="C14" t="s">
        <v>164</v>
      </c>
      <c r="D14" s="16">
        <v>43728</v>
      </c>
      <c r="E14" t="s">
        <v>129</v>
      </c>
      <c r="F14" t="s">
        <v>130</v>
      </c>
      <c r="G14" t="s">
        <v>106</v>
      </c>
      <c r="H14" t="s">
        <v>107</v>
      </c>
      <c r="I14" t="s">
        <v>106</v>
      </c>
      <c r="J14">
        <v>2005</v>
      </c>
      <c r="K14">
        <f t="shared" si="0"/>
        <v>8</v>
      </c>
      <c r="L14" t="s">
        <v>131</v>
      </c>
      <c r="M14" t="s">
        <v>131</v>
      </c>
      <c r="O14" s="3">
        <v>169000</v>
      </c>
      <c r="P14" s="3">
        <v>169000</v>
      </c>
      <c r="S14" s="5">
        <f t="shared" ref="S14:S45" si="12">SUM(T14:AJ14)</f>
        <v>169000</v>
      </c>
      <c r="T14" s="5">
        <f>P14*(AM14/100)</f>
        <v>126750</v>
      </c>
      <c r="U14" s="5">
        <f>P14*(AN14/100)</f>
        <v>8450</v>
      </c>
      <c r="V14" s="5">
        <f>P14*(AO14/100)</f>
        <v>0</v>
      </c>
      <c r="W14" s="5">
        <f>P14*(AP14/100)</f>
        <v>0</v>
      </c>
      <c r="X14" s="5">
        <f>P14*(AQ14/100)</f>
        <v>0</v>
      </c>
      <c r="Y14" s="5">
        <f>P14*(AR14/100)</f>
        <v>3380</v>
      </c>
      <c r="Z14" s="5">
        <f>P14*(AS14/100)</f>
        <v>0</v>
      </c>
      <c r="AA14" s="5">
        <f>P14*(AT14/100)</f>
        <v>16900</v>
      </c>
      <c r="AB14" s="5">
        <f>P14*(AU14/100)</f>
        <v>0</v>
      </c>
      <c r="AC14" s="5">
        <f>P14*(AV14/100)</f>
        <v>0</v>
      </c>
      <c r="AD14" s="5">
        <f>$P$418*AW14</f>
        <v>0</v>
      </c>
      <c r="AE14" s="5">
        <f>P14*(AX14/100)</f>
        <v>13520</v>
      </c>
      <c r="AF14" s="5">
        <f>Q14*(AY14/100)</f>
        <v>0</v>
      </c>
      <c r="AH14" s="5">
        <f>P14*(BA14/100)</f>
        <v>0</v>
      </c>
      <c r="AI14" s="5"/>
      <c r="AJ14" s="5">
        <f>P14*(BC14/100)</f>
        <v>0</v>
      </c>
      <c r="AK14" t="s">
        <v>107</v>
      </c>
      <c r="AL14" s="6">
        <f t="shared" ref="AL14:AL45" si="13">SUM(AM14:BC14)</f>
        <v>100</v>
      </c>
      <c r="AM14" s="6">
        <v>75</v>
      </c>
      <c r="AN14" s="6">
        <v>5</v>
      </c>
      <c r="AO14" s="6">
        <v>0</v>
      </c>
      <c r="AP14" s="6">
        <v>0</v>
      </c>
      <c r="AQ14" s="6">
        <v>0</v>
      </c>
      <c r="AR14" s="6">
        <v>2</v>
      </c>
      <c r="AS14" s="6">
        <v>0</v>
      </c>
      <c r="AT14" s="6">
        <v>10</v>
      </c>
      <c r="AU14" s="6">
        <v>0</v>
      </c>
      <c r="AV14" s="6">
        <v>0</v>
      </c>
      <c r="AW14" s="6">
        <v>0</v>
      </c>
      <c r="AX14" s="6">
        <v>8</v>
      </c>
      <c r="AY14" s="6">
        <v>0</v>
      </c>
      <c r="AZ14" s="6" t="s">
        <v>107</v>
      </c>
      <c r="BA14" s="6">
        <v>0</v>
      </c>
      <c r="BB14" s="6" t="s">
        <v>107</v>
      </c>
      <c r="BC14" s="6">
        <v>0</v>
      </c>
      <c r="BD14" s="6" t="s">
        <v>107</v>
      </c>
      <c r="BE14" s="12">
        <f t="shared" ref="BE14:BE45" si="14">AO14+AP14</f>
        <v>0</v>
      </c>
      <c r="BF14" s="12">
        <f t="shared" ref="BF14:BF45" si="15">SUM(AS14:AY14)+BA14+BC14</f>
        <v>18</v>
      </c>
      <c r="BG14" s="3">
        <f t="shared" si="6"/>
        <v>169000</v>
      </c>
      <c r="BH14" s="5">
        <v>67600</v>
      </c>
      <c r="BI14" s="5">
        <v>0</v>
      </c>
      <c r="BJ14" s="5">
        <v>27040</v>
      </c>
      <c r="BK14" s="5">
        <v>42250</v>
      </c>
      <c r="BL14" s="5">
        <v>0</v>
      </c>
      <c r="BM14" s="5">
        <v>0</v>
      </c>
      <c r="BN14" s="5">
        <v>6760</v>
      </c>
      <c r="BO14" s="5">
        <v>0</v>
      </c>
      <c r="BP14" s="5">
        <v>5070</v>
      </c>
      <c r="BQ14" s="5">
        <v>1690</v>
      </c>
      <c r="BR14" s="5">
        <v>0</v>
      </c>
      <c r="BS14" s="5">
        <v>0</v>
      </c>
      <c r="BT14" s="5">
        <v>0</v>
      </c>
      <c r="BU14" s="5">
        <v>0</v>
      </c>
      <c r="BV14" s="5"/>
      <c r="BW14" s="5">
        <v>18590</v>
      </c>
      <c r="BX14" s="2" t="s">
        <v>107</v>
      </c>
      <c r="BY14" t="s">
        <v>109</v>
      </c>
      <c r="BZ14" s="12">
        <f t="shared" si="7"/>
        <v>100</v>
      </c>
      <c r="CA14" s="10">
        <v>40</v>
      </c>
      <c r="CB14" s="10"/>
      <c r="CC14" s="19">
        <v>16</v>
      </c>
      <c r="CD14" s="12">
        <v>25</v>
      </c>
      <c r="CE14" s="12">
        <v>0</v>
      </c>
      <c r="CG14" s="12">
        <v>4</v>
      </c>
      <c r="CH14" s="12">
        <v>0</v>
      </c>
      <c r="CI14" s="12">
        <v>3</v>
      </c>
      <c r="CJ14" s="12">
        <v>1</v>
      </c>
      <c r="CK14" s="12">
        <v>0</v>
      </c>
      <c r="CO14" t="s">
        <v>169</v>
      </c>
      <c r="CP14" s="12">
        <v>11</v>
      </c>
      <c r="CQ14" t="s">
        <v>170</v>
      </c>
      <c r="CR14" s="12">
        <f t="shared" si="8"/>
        <v>16</v>
      </c>
      <c r="CS14" s="12">
        <f t="shared" si="9"/>
        <v>0</v>
      </c>
      <c r="CT14" s="12">
        <f t="shared" si="10"/>
        <v>4</v>
      </c>
      <c r="CU14" s="12">
        <f t="shared" si="11"/>
        <v>11</v>
      </c>
      <c r="CX14" t="s">
        <v>126</v>
      </c>
    </row>
    <row r="15" spans="1:102" x14ac:dyDescent="0.2">
      <c r="A15">
        <v>2013</v>
      </c>
      <c r="B15" t="s">
        <v>171</v>
      </c>
      <c r="C15" t="s">
        <v>172</v>
      </c>
      <c r="D15" s="16">
        <v>54665</v>
      </c>
      <c r="E15" t="s">
        <v>129</v>
      </c>
      <c r="F15" t="s">
        <v>130</v>
      </c>
      <c r="G15" t="s">
        <v>173</v>
      </c>
      <c r="H15" t="s">
        <v>174</v>
      </c>
      <c r="I15" t="s">
        <v>143</v>
      </c>
      <c r="J15">
        <v>2010</v>
      </c>
      <c r="K15">
        <f t="shared" si="0"/>
        <v>3</v>
      </c>
      <c r="L15" t="s">
        <v>122</v>
      </c>
      <c r="M15" t="s">
        <v>122</v>
      </c>
      <c r="O15" s="3">
        <v>123000</v>
      </c>
      <c r="P15" s="3">
        <v>126000</v>
      </c>
      <c r="Q15" s="3">
        <v>143621</v>
      </c>
      <c r="R15" s="4">
        <f>Q15/O15</f>
        <v>1.1676504065040649</v>
      </c>
      <c r="S15" s="5">
        <f t="shared" si="12"/>
        <v>126000</v>
      </c>
      <c r="T15" s="5">
        <f>P15*(AM15/100)</f>
        <v>49140</v>
      </c>
      <c r="U15" s="5">
        <f>P15*(AN15/100)</f>
        <v>0</v>
      </c>
      <c r="V15" s="5">
        <f>P15*(AO15/100)</f>
        <v>49140</v>
      </c>
      <c r="W15" s="5">
        <f>P15*(AP15/100)</f>
        <v>0</v>
      </c>
      <c r="X15" s="5">
        <f>P15*(AQ15/100)</f>
        <v>12600</v>
      </c>
      <c r="Y15" s="5">
        <f>P15*(AR15/100)</f>
        <v>1260</v>
      </c>
      <c r="Z15" s="5">
        <f>P15*(AS15/100)</f>
        <v>0</v>
      </c>
      <c r="AA15" s="5">
        <f>P15*(AT15/100)</f>
        <v>0</v>
      </c>
      <c r="AB15" s="5">
        <f>P15*(AU15/100)</f>
        <v>1260</v>
      </c>
      <c r="AC15" s="5">
        <f>P15*(AV15/100)</f>
        <v>12600</v>
      </c>
      <c r="AE15" s="5">
        <f>P15*(AX15/100)</f>
        <v>0</v>
      </c>
      <c r="AF15" s="5">
        <f>P15*(AY15/100)</f>
        <v>0</v>
      </c>
      <c r="AH15" s="5">
        <f>P15*(BA15/100)</f>
        <v>0</v>
      </c>
      <c r="AI15" s="5"/>
      <c r="AJ15" s="5">
        <f>P15*(BC15/100)</f>
        <v>0</v>
      </c>
      <c r="AK15" t="s">
        <v>107</v>
      </c>
      <c r="AL15" s="6">
        <f t="shared" si="13"/>
        <v>100</v>
      </c>
      <c r="AM15" s="6">
        <v>39</v>
      </c>
      <c r="AN15" s="6">
        <v>0</v>
      </c>
      <c r="AO15" s="6">
        <v>39</v>
      </c>
      <c r="AP15" s="6">
        <v>0</v>
      </c>
      <c r="AQ15" s="6">
        <v>10</v>
      </c>
      <c r="AR15" s="6">
        <v>1</v>
      </c>
      <c r="AS15" s="6">
        <v>0</v>
      </c>
      <c r="AT15" s="6">
        <v>0</v>
      </c>
      <c r="AU15" s="6">
        <v>1</v>
      </c>
      <c r="AV15" s="6">
        <v>10</v>
      </c>
      <c r="AW15" s="6"/>
      <c r="AX15" s="6">
        <v>0</v>
      </c>
      <c r="AY15" s="6">
        <v>0</v>
      </c>
      <c r="AZ15" s="6" t="s">
        <v>107</v>
      </c>
      <c r="BA15" s="6">
        <v>0</v>
      </c>
      <c r="BB15" s="6" t="s">
        <v>107</v>
      </c>
      <c r="BC15" s="6">
        <v>0</v>
      </c>
      <c r="BD15" s="6" t="s">
        <v>107</v>
      </c>
      <c r="BE15" s="12">
        <f t="shared" si="14"/>
        <v>39</v>
      </c>
      <c r="BF15" s="12">
        <f t="shared" si="15"/>
        <v>11</v>
      </c>
      <c r="BG15" s="3">
        <f t="shared" si="6"/>
        <v>126000</v>
      </c>
      <c r="BH15" s="5">
        <v>0</v>
      </c>
      <c r="BI15" s="5">
        <v>0</v>
      </c>
      <c r="BJ15" s="5">
        <v>0</v>
      </c>
      <c r="BK15" s="5">
        <v>0</v>
      </c>
      <c r="BL15" s="5">
        <v>123480</v>
      </c>
      <c r="BM15" s="5">
        <v>0</v>
      </c>
      <c r="BN15" s="5">
        <v>0</v>
      </c>
      <c r="BO15" s="5">
        <v>0</v>
      </c>
      <c r="BP15" s="5">
        <v>630</v>
      </c>
      <c r="BQ15" s="5">
        <v>0</v>
      </c>
      <c r="BR15" s="5">
        <v>1890</v>
      </c>
      <c r="BS15" s="5">
        <v>0</v>
      </c>
      <c r="BT15" s="5">
        <v>0</v>
      </c>
      <c r="BU15" s="5">
        <v>0</v>
      </c>
      <c r="BV15" s="5"/>
      <c r="BW15" s="5">
        <v>0</v>
      </c>
      <c r="BX15" s="2" t="s">
        <v>107</v>
      </c>
      <c r="BY15" t="s">
        <v>109</v>
      </c>
      <c r="BZ15" s="12">
        <f t="shared" si="7"/>
        <v>100</v>
      </c>
      <c r="CA15" s="10">
        <v>0</v>
      </c>
      <c r="CB15" s="10">
        <v>0</v>
      </c>
      <c r="CC15" s="19">
        <v>0</v>
      </c>
      <c r="CD15" s="12">
        <v>0</v>
      </c>
      <c r="CE15" s="12">
        <v>98</v>
      </c>
      <c r="CG15" s="12">
        <v>0</v>
      </c>
      <c r="CH15" s="12">
        <v>0</v>
      </c>
      <c r="CI15" s="12">
        <v>0.5</v>
      </c>
      <c r="CJ15" s="12">
        <v>0</v>
      </c>
      <c r="CK15" s="12">
        <v>1.5</v>
      </c>
      <c r="CN15" s="12">
        <v>0</v>
      </c>
      <c r="CO15" t="s">
        <v>107</v>
      </c>
      <c r="CP15" s="12">
        <v>0</v>
      </c>
      <c r="CQ15" t="s">
        <v>107</v>
      </c>
      <c r="CR15" s="12">
        <f t="shared" si="8"/>
        <v>0</v>
      </c>
      <c r="CS15" s="12">
        <f t="shared" si="9"/>
        <v>98</v>
      </c>
      <c r="CT15" s="12">
        <f t="shared" si="10"/>
        <v>2</v>
      </c>
      <c r="CU15" s="12">
        <f t="shared" si="11"/>
        <v>0</v>
      </c>
      <c r="CX15" t="s">
        <v>126</v>
      </c>
    </row>
    <row r="16" spans="1:102" x14ac:dyDescent="0.2">
      <c r="A16">
        <v>2013</v>
      </c>
      <c r="B16" t="s">
        <v>175</v>
      </c>
      <c r="C16" t="s">
        <v>176</v>
      </c>
      <c r="D16" s="16">
        <v>40203</v>
      </c>
      <c r="E16" t="s">
        <v>104</v>
      </c>
      <c r="F16" t="s">
        <v>105</v>
      </c>
      <c r="G16" t="s">
        <v>120</v>
      </c>
      <c r="H16" t="s">
        <v>107</v>
      </c>
      <c r="I16" t="s">
        <v>121</v>
      </c>
      <c r="J16">
        <v>2006</v>
      </c>
      <c r="K16">
        <f t="shared" si="0"/>
        <v>7</v>
      </c>
      <c r="L16" t="s">
        <v>131</v>
      </c>
      <c r="M16" t="s">
        <v>131</v>
      </c>
      <c r="O16" s="3">
        <v>1043000</v>
      </c>
      <c r="P16" s="3">
        <v>914700</v>
      </c>
      <c r="Q16" s="3">
        <v>1092030</v>
      </c>
      <c r="R16" s="4">
        <f>Q16/O16</f>
        <v>1.0470086289549376</v>
      </c>
      <c r="S16" s="5">
        <f t="shared" si="12"/>
        <v>914700</v>
      </c>
      <c r="T16" s="5">
        <f>P16*(AM16/100)</f>
        <v>457350</v>
      </c>
      <c r="U16" s="5">
        <f>P16*(AN16/100)</f>
        <v>45735</v>
      </c>
      <c r="V16" s="5">
        <f>P16*(AO16/100)</f>
        <v>320145</v>
      </c>
      <c r="W16" s="5">
        <f>P16*(AP16/100)</f>
        <v>0</v>
      </c>
      <c r="X16" s="5">
        <f>P16*(AQ16/100)</f>
        <v>45735</v>
      </c>
      <c r="Y16" s="5">
        <f>P16*(AR16/100)</f>
        <v>27441</v>
      </c>
      <c r="Z16" s="5">
        <f>P16*(AS16/100)</f>
        <v>0</v>
      </c>
      <c r="AA16" s="5">
        <f>P16*(AT16/100)</f>
        <v>0</v>
      </c>
      <c r="AB16" s="5">
        <f>P16*(AU16/100)</f>
        <v>9147</v>
      </c>
      <c r="AC16" s="5">
        <f>P16*(AV16/100)</f>
        <v>9147</v>
      </c>
      <c r="AE16" s="5">
        <f>P16*(AX16/100)</f>
        <v>0</v>
      </c>
      <c r="AF16" s="5">
        <f>P16*(AY16/100)</f>
        <v>0</v>
      </c>
      <c r="AH16" s="5">
        <f>P16*(BA16/100)</f>
        <v>0</v>
      </c>
      <c r="AI16" s="5"/>
      <c r="AJ16" s="5">
        <f>P16*(BC16/100)</f>
        <v>0</v>
      </c>
      <c r="AK16" t="s">
        <v>107</v>
      </c>
      <c r="AL16" s="6">
        <f t="shared" si="13"/>
        <v>100</v>
      </c>
      <c r="AM16" s="6">
        <v>50</v>
      </c>
      <c r="AN16" s="6">
        <v>5</v>
      </c>
      <c r="AO16" s="6">
        <v>35</v>
      </c>
      <c r="AP16" s="6">
        <v>0</v>
      </c>
      <c r="AQ16" s="6">
        <v>5</v>
      </c>
      <c r="AR16" s="6">
        <v>3</v>
      </c>
      <c r="AS16" s="6">
        <v>0</v>
      </c>
      <c r="AT16" s="6">
        <v>0</v>
      </c>
      <c r="AU16" s="6">
        <v>1</v>
      </c>
      <c r="AV16" s="6">
        <v>1</v>
      </c>
      <c r="AW16" s="6"/>
      <c r="AX16" s="6">
        <v>0</v>
      </c>
      <c r="AY16" s="6">
        <v>0</v>
      </c>
      <c r="AZ16" s="6" t="s">
        <v>107</v>
      </c>
      <c r="BA16" s="6">
        <v>0</v>
      </c>
      <c r="BB16" s="6" t="s">
        <v>107</v>
      </c>
      <c r="BC16" s="6">
        <v>0</v>
      </c>
      <c r="BD16" s="6" t="s">
        <v>107</v>
      </c>
      <c r="BE16" s="12">
        <f t="shared" si="14"/>
        <v>35</v>
      </c>
      <c r="BF16" s="12">
        <f t="shared" si="15"/>
        <v>2</v>
      </c>
      <c r="BG16" s="3">
        <f t="shared" si="6"/>
        <v>914700</v>
      </c>
      <c r="BH16" s="5">
        <v>750054</v>
      </c>
      <c r="BI16" s="5">
        <v>0</v>
      </c>
      <c r="BJ16" s="5">
        <v>0</v>
      </c>
      <c r="BK16" s="5">
        <v>128058.00000000001</v>
      </c>
      <c r="BL16" s="5">
        <v>0</v>
      </c>
      <c r="BM16" s="5">
        <v>0</v>
      </c>
      <c r="BN16" s="5">
        <v>0</v>
      </c>
      <c r="BO16" s="5">
        <v>0</v>
      </c>
      <c r="BP16" s="5">
        <v>36588</v>
      </c>
      <c r="BQ16" s="5">
        <v>0</v>
      </c>
      <c r="BR16" s="5">
        <v>0</v>
      </c>
      <c r="BS16" s="5">
        <v>0</v>
      </c>
      <c r="BT16" s="5">
        <v>0</v>
      </c>
      <c r="BU16" s="5">
        <v>0</v>
      </c>
      <c r="BV16" s="5"/>
      <c r="BW16" s="5">
        <v>0</v>
      </c>
      <c r="BX16" s="2" t="s">
        <v>107</v>
      </c>
      <c r="BY16" t="s">
        <v>109</v>
      </c>
      <c r="BZ16" s="12">
        <f t="shared" si="7"/>
        <v>100</v>
      </c>
      <c r="CA16" s="10">
        <v>82</v>
      </c>
      <c r="CB16" s="10">
        <v>0</v>
      </c>
      <c r="CC16" s="19">
        <v>0</v>
      </c>
      <c r="CD16" s="12">
        <v>14</v>
      </c>
      <c r="CE16" s="12">
        <v>0</v>
      </c>
      <c r="CG16" s="12">
        <v>0</v>
      </c>
      <c r="CH16" s="12">
        <v>0</v>
      </c>
      <c r="CI16" s="12">
        <v>4</v>
      </c>
      <c r="CJ16" s="12">
        <v>0</v>
      </c>
      <c r="CK16" s="12">
        <v>0</v>
      </c>
      <c r="CN16" s="12">
        <v>0</v>
      </c>
      <c r="CO16" t="s">
        <v>107</v>
      </c>
      <c r="CP16" s="12">
        <v>0</v>
      </c>
      <c r="CQ16" t="s">
        <v>107</v>
      </c>
      <c r="CR16" s="12">
        <f t="shared" si="8"/>
        <v>0</v>
      </c>
      <c r="CS16" s="12">
        <f t="shared" si="9"/>
        <v>0</v>
      </c>
      <c r="CT16" s="12">
        <f t="shared" si="10"/>
        <v>4</v>
      </c>
      <c r="CU16" s="12">
        <f t="shared" si="11"/>
        <v>0</v>
      </c>
      <c r="CX16" t="s">
        <v>126</v>
      </c>
    </row>
    <row r="17" spans="1:102" x14ac:dyDescent="0.2">
      <c r="A17">
        <v>2013</v>
      </c>
      <c r="B17" t="s">
        <v>177</v>
      </c>
      <c r="C17" t="s">
        <v>178</v>
      </c>
      <c r="D17" s="16">
        <v>35234</v>
      </c>
      <c r="E17" t="s">
        <v>104</v>
      </c>
      <c r="F17" t="s">
        <v>105</v>
      </c>
      <c r="G17" t="s">
        <v>120</v>
      </c>
      <c r="H17" t="s">
        <v>107</v>
      </c>
      <c r="I17" t="s">
        <v>121</v>
      </c>
      <c r="J17">
        <v>2004</v>
      </c>
      <c r="K17">
        <f t="shared" si="0"/>
        <v>9</v>
      </c>
      <c r="L17" t="s">
        <v>131</v>
      </c>
      <c r="M17" t="s">
        <v>131</v>
      </c>
      <c r="O17" s="3">
        <v>200000</v>
      </c>
      <c r="P17" s="3">
        <v>200000</v>
      </c>
      <c r="S17" s="5">
        <f t="shared" si="12"/>
        <v>200000</v>
      </c>
      <c r="T17" s="5">
        <f>P17*(AM17/100)</f>
        <v>198000</v>
      </c>
      <c r="U17" s="5">
        <f>P17*(AN17/100)</f>
        <v>0</v>
      </c>
      <c r="V17" s="5">
        <f>P17*(AO17/100)</f>
        <v>0</v>
      </c>
      <c r="W17" s="5">
        <f>P17*(AP17/100)</f>
        <v>0</v>
      </c>
      <c r="X17" s="5">
        <f>P17*(AQ17/100)</f>
        <v>0</v>
      </c>
      <c r="Y17" s="5">
        <f>P17*(AR17/100)</f>
        <v>2000</v>
      </c>
      <c r="Z17" s="5">
        <f>P17*(AS17/100)</f>
        <v>0</v>
      </c>
      <c r="AA17" s="5">
        <f>P17*(AT17/100)</f>
        <v>0</v>
      </c>
      <c r="AB17" s="5">
        <f>P17*(AU17/100)</f>
        <v>0</v>
      </c>
      <c r="AC17" s="5">
        <f>P17*(AV17/100)</f>
        <v>0</v>
      </c>
      <c r="AE17" s="5">
        <f>P17*(AX17/100)</f>
        <v>0</v>
      </c>
      <c r="AF17" s="5">
        <f>P17*(AY17/100)</f>
        <v>0</v>
      </c>
      <c r="AH17" s="5">
        <f>P17*(BA17/100)</f>
        <v>0</v>
      </c>
      <c r="AI17" s="5"/>
      <c r="AJ17" s="5">
        <f>P17*(BC17/100)</f>
        <v>0</v>
      </c>
      <c r="AK17" t="s">
        <v>107</v>
      </c>
      <c r="AL17" s="6">
        <f t="shared" si="13"/>
        <v>100</v>
      </c>
      <c r="AM17" s="6">
        <v>99</v>
      </c>
      <c r="AN17" s="6">
        <v>0</v>
      </c>
      <c r="AO17" s="6">
        <v>0</v>
      </c>
      <c r="AP17" s="6">
        <v>0</v>
      </c>
      <c r="AQ17" s="6">
        <v>0</v>
      </c>
      <c r="AR17" s="6">
        <v>1</v>
      </c>
      <c r="AS17" s="6">
        <v>0</v>
      </c>
      <c r="AT17" s="6">
        <v>0</v>
      </c>
      <c r="AU17" s="6">
        <v>0</v>
      </c>
      <c r="AV17" s="6">
        <v>0</v>
      </c>
      <c r="AW17" s="6"/>
      <c r="AX17" s="6">
        <v>0</v>
      </c>
      <c r="AY17" s="6">
        <v>0</v>
      </c>
      <c r="AZ17" s="6" t="s">
        <v>107</v>
      </c>
      <c r="BA17" s="6">
        <v>0</v>
      </c>
      <c r="BB17" s="6" t="s">
        <v>107</v>
      </c>
      <c r="BC17" s="6">
        <v>0</v>
      </c>
      <c r="BD17" s="6" t="s">
        <v>107</v>
      </c>
      <c r="BE17" s="12">
        <f t="shared" si="14"/>
        <v>0</v>
      </c>
      <c r="BF17" s="12">
        <f t="shared" si="15"/>
        <v>0</v>
      </c>
      <c r="BG17" s="3">
        <f t="shared" si="6"/>
        <v>200000</v>
      </c>
      <c r="BH17" s="5">
        <v>0</v>
      </c>
      <c r="BI17" s="5">
        <v>2000</v>
      </c>
      <c r="BJ17" s="5">
        <v>198000</v>
      </c>
      <c r="BK17" s="5">
        <v>0</v>
      </c>
      <c r="BL17" s="5">
        <v>0</v>
      </c>
      <c r="BM17" s="5">
        <v>0</v>
      </c>
      <c r="BN17" s="5">
        <v>0</v>
      </c>
      <c r="BO17" s="5">
        <v>0</v>
      </c>
      <c r="BP17" s="5">
        <v>0</v>
      </c>
      <c r="BQ17" s="5">
        <v>0</v>
      </c>
      <c r="BR17" s="5">
        <v>0</v>
      </c>
      <c r="BS17" s="5">
        <v>0</v>
      </c>
      <c r="BT17" s="5">
        <v>0</v>
      </c>
      <c r="BU17" s="5">
        <v>0</v>
      </c>
      <c r="BV17" s="5"/>
      <c r="BW17" s="5">
        <v>0</v>
      </c>
      <c r="BX17" s="2" t="s">
        <v>107</v>
      </c>
      <c r="BY17" t="s">
        <v>109</v>
      </c>
      <c r="BZ17" s="12">
        <f t="shared" si="7"/>
        <v>100</v>
      </c>
      <c r="CA17" s="10">
        <v>0</v>
      </c>
      <c r="CB17" s="10">
        <v>1</v>
      </c>
      <c r="CC17" s="19">
        <v>99</v>
      </c>
      <c r="CD17" s="12">
        <v>0</v>
      </c>
      <c r="CE17" s="12">
        <v>0</v>
      </c>
      <c r="CG17" s="12">
        <v>0</v>
      </c>
      <c r="CH17" s="12">
        <v>0</v>
      </c>
      <c r="CI17" s="12">
        <v>0</v>
      </c>
      <c r="CJ17" s="12">
        <v>0</v>
      </c>
      <c r="CK17" s="12">
        <v>0</v>
      </c>
      <c r="CN17" s="12">
        <v>0</v>
      </c>
      <c r="CO17" t="s">
        <v>107</v>
      </c>
      <c r="CP17" s="12">
        <v>0</v>
      </c>
      <c r="CQ17" t="s">
        <v>107</v>
      </c>
      <c r="CR17" s="12">
        <f t="shared" si="8"/>
        <v>100</v>
      </c>
      <c r="CS17" s="12">
        <f t="shared" si="9"/>
        <v>0</v>
      </c>
      <c r="CT17" s="12">
        <f t="shared" si="10"/>
        <v>0</v>
      </c>
      <c r="CU17" s="12">
        <f t="shared" si="11"/>
        <v>0</v>
      </c>
    </row>
    <row r="18" spans="1:102" x14ac:dyDescent="0.2">
      <c r="A18">
        <v>2013</v>
      </c>
      <c r="B18" t="s">
        <v>179</v>
      </c>
      <c r="C18" t="s">
        <v>180</v>
      </c>
      <c r="D18" s="16">
        <v>15206</v>
      </c>
      <c r="E18" t="s">
        <v>136</v>
      </c>
      <c r="F18" t="s">
        <v>137</v>
      </c>
      <c r="G18" t="s">
        <v>142</v>
      </c>
      <c r="H18" t="s">
        <v>107</v>
      </c>
      <c r="I18" t="s">
        <v>143</v>
      </c>
      <c r="J18">
        <v>1999</v>
      </c>
      <c r="K18">
        <f t="shared" si="0"/>
        <v>14</v>
      </c>
      <c r="L18" t="s">
        <v>154</v>
      </c>
      <c r="M18" t="s">
        <v>149</v>
      </c>
      <c r="O18" s="3">
        <v>1438000</v>
      </c>
      <c r="P18" s="3">
        <v>1431000</v>
      </c>
      <c r="Q18" s="3">
        <v>1437950</v>
      </c>
      <c r="R18" s="4">
        <f>Q18/O18</f>
        <v>0.99996522948539635</v>
      </c>
      <c r="S18" s="5">
        <f t="shared" si="12"/>
        <v>1431000</v>
      </c>
      <c r="T18" s="5">
        <v>1017200</v>
      </c>
      <c r="U18" s="5">
        <v>10000</v>
      </c>
      <c r="V18" s="5">
        <v>272000</v>
      </c>
      <c r="W18" s="5">
        <v>0</v>
      </c>
      <c r="X18" s="5">
        <v>90000</v>
      </c>
      <c r="Y18" s="5">
        <v>10000</v>
      </c>
      <c r="Z18" s="5">
        <v>2000</v>
      </c>
      <c r="AA18" s="5">
        <v>2000</v>
      </c>
      <c r="AB18" s="5">
        <v>2800</v>
      </c>
      <c r="AC18" s="5">
        <v>21000</v>
      </c>
      <c r="AD18" s="5">
        <v>0</v>
      </c>
      <c r="AE18" s="5">
        <v>4000</v>
      </c>
      <c r="AF18" s="5">
        <v>0</v>
      </c>
      <c r="AG18" s="5" t="s">
        <v>181</v>
      </c>
      <c r="AH18" s="5">
        <v>0</v>
      </c>
      <c r="AI18" t="s">
        <v>107</v>
      </c>
      <c r="AJ18" s="3">
        <v>0</v>
      </c>
      <c r="AK18" t="s">
        <v>107</v>
      </c>
      <c r="AL18" s="6">
        <f t="shared" si="13"/>
        <v>100</v>
      </c>
      <c r="AM18" s="12">
        <v>71.083158630328441</v>
      </c>
      <c r="AN18" s="12">
        <v>0.69881201956673655</v>
      </c>
      <c r="AO18" s="12">
        <v>19.007686932215233</v>
      </c>
      <c r="AP18" s="12">
        <v>0</v>
      </c>
      <c r="AQ18" s="12">
        <v>6.2893081761006293</v>
      </c>
      <c r="AR18" s="12">
        <v>0.69881201956673655</v>
      </c>
      <c r="AS18" s="12">
        <v>0.13976240391334729</v>
      </c>
      <c r="AT18" s="12">
        <v>0.13976240391334729</v>
      </c>
      <c r="AU18" s="12">
        <v>0.19566736547868621</v>
      </c>
      <c r="AV18" s="12">
        <v>1.4675052410901468</v>
      </c>
      <c r="AW18" s="12">
        <v>0</v>
      </c>
      <c r="AX18" s="12">
        <v>0.27952480782669459</v>
      </c>
      <c r="AY18" s="12">
        <v>0</v>
      </c>
      <c r="AZ18" s="12"/>
      <c r="BA18" s="12">
        <v>0</v>
      </c>
      <c r="BB18" s="12"/>
      <c r="BC18" s="12">
        <v>0</v>
      </c>
      <c r="BE18" s="12">
        <f t="shared" si="14"/>
        <v>19.007686932215233</v>
      </c>
      <c r="BF18" s="12">
        <f t="shared" si="15"/>
        <v>2.2222222222222223</v>
      </c>
      <c r="BG18" s="3">
        <f t="shared" si="6"/>
        <v>1431000</v>
      </c>
      <c r="BH18">
        <v>550000</v>
      </c>
      <c r="BI18">
        <v>0</v>
      </c>
      <c r="BJ18">
        <v>125600</v>
      </c>
      <c r="BK18">
        <v>741400</v>
      </c>
      <c r="BL18">
        <v>0</v>
      </c>
      <c r="BM18">
        <v>0</v>
      </c>
      <c r="BN18">
        <v>0</v>
      </c>
      <c r="BO18">
        <v>0</v>
      </c>
      <c r="BP18">
        <v>8000</v>
      </c>
      <c r="BQ18">
        <v>6000</v>
      </c>
      <c r="BR18">
        <v>0</v>
      </c>
      <c r="BS18">
        <v>0</v>
      </c>
      <c r="BT18">
        <v>0</v>
      </c>
      <c r="BU18" s="2">
        <v>0</v>
      </c>
      <c r="BV18" s="2" t="s">
        <v>182</v>
      </c>
      <c r="BW18" s="10">
        <v>0</v>
      </c>
      <c r="BX18" s="2" t="s">
        <v>107</v>
      </c>
      <c r="BY18" t="s">
        <v>109</v>
      </c>
      <c r="BZ18" s="12">
        <f t="shared" si="7"/>
        <v>100</v>
      </c>
      <c r="CA18" s="10">
        <v>38.434661076170514</v>
      </c>
      <c r="CB18" s="10">
        <v>0</v>
      </c>
      <c r="CC18" s="10">
        <v>8.7770789657582107</v>
      </c>
      <c r="CD18" s="10">
        <v>51.809923130677845</v>
      </c>
      <c r="CE18" s="10">
        <v>0</v>
      </c>
      <c r="CF18" s="10">
        <v>0</v>
      </c>
      <c r="CG18" s="10">
        <v>0</v>
      </c>
      <c r="CH18" s="10">
        <v>0</v>
      </c>
      <c r="CI18" s="10">
        <v>0.55904961565338918</v>
      </c>
      <c r="CJ18" s="10">
        <v>0.41928721174004197</v>
      </c>
      <c r="CK18" s="10">
        <v>0</v>
      </c>
      <c r="CL18" s="10">
        <v>0</v>
      </c>
      <c r="CM18" s="10">
        <v>0</v>
      </c>
      <c r="CN18" s="10">
        <v>0</v>
      </c>
      <c r="CO18" s="10"/>
      <c r="CP18" s="10">
        <v>0</v>
      </c>
      <c r="CQ18" t="s">
        <v>107</v>
      </c>
      <c r="CR18" s="12">
        <f t="shared" si="8"/>
        <v>8.7770789657582107</v>
      </c>
      <c r="CS18" s="12">
        <f t="shared" si="9"/>
        <v>0</v>
      </c>
      <c r="CT18" s="12">
        <f t="shared" si="10"/>
        <v>0.9783368273934312</v>
      </c>
      <c r="CU18" s="12">
        <f t="shared" si="11"/>
        <v>0</v>
      </c>
      <c r="CX18" t="s">
        <v>110</v>
      </c>
    </row>
    <row r="19" spans="1:102" x14ac:dyDescent="0.2">
      <c r="A19">
        <v>2013</v>
      </c>
      <c r="B19" t="s">
        <v>183</v>
      </c>
      <c r="C19" t="s">
        <v>180</v>
      </c>
      <c r="D19" s="16">
        <v>19143</v>
      </c>
      <c r="E19" t="s">
        <v>136</v>
      </c>
      <c r="F19" t="s">
        <v>137</v>
      </c>
      <c r="G19" t="s">
        <v>120</v>
      </c>
      <c r="H19" t="s">
        <v>107</v>
      </c>
      <c r="I19" t="s">
        <v>121</v>
      </c>
      <c r="J19">
        <v>2010</v>
      </c>
      <c r="K19">
        <f t="shared" si="0"/>
        <v>3</v>
      </c>
      <c r="L19" t="s">
        <v>122</v>
      </c>
      <c r="M19" t="s">
        <v>122</v>
      </c>
      <c r="O19" s="3">
        <v>320000</v>
      </c>
      <c r="P19" s="3">
        <v>319000</v>
      </c>
      <c r="Q19" s="3">
        <v>327400</v>
      </c>
      <c r="R19" s="4">
        <f>Q19/O19</f>
        <v>1.0231250000000001</v>
      </c>
      <c r="S19" s="5">
        <f t="shared" si="12"/>
        <v>319000</v>
      </c>
      <c r="T19" s="5">
        <f>P19*(AM19/100)</f>
        <v>0</v>
      </c>
      <c r="U19" s="5">
        <f>P19*(AN19/100)</f>
        <v>0</v>
      </c>
      <c r="V19" s="5">
        <f>P19*(AO19/100)</f>
        <v>319000</v>
      </c>
      <c r="W19" s="5">
        <f>P19*(AP19/100)</f>
        <v>0</v>
      </c>
      <c r="X19" s="5">
        <f>P19*(AQ19/100)</f>
        <v>0</v>
      </c>
      <c r="Y19" s="5">
        <f>P19*(AR19/100)</f>
        <v>0</v>
      </c>
      <c r="Z19" s="5">
        <f>P19*(AS19/100)</f>
        <v>0</v>
      </c>
      <c r="AA19" s="5">
        <f>P19*(AT19/100)</f>
        <v>0</v>
      </c>
      <c r="AB19" s="5">
        <f>P19*(AU19/100)</f>
        <v>0</v>
      </c>
      <c r="AC19" s="5">
        <f>P19*(AV19/100)</f>
        <v>0</v>
      </c>
      <c r="AD19" s="5">
        <f>$P$449*AW19</f>
        <v>0</v>
      </c>
      <c r="AE19" s="5">
        <f>P19*(AX19/100)</f>
        <v>0</v>
      </c>
      <c r="AF19" s="5">
        <f>P19*(AY19/100)</f>
        <v>0</v>
      </c>
      <c r="AH19" s="5">
        <f>P19*(BA19/100)</f>
        <v>0</v>
      </c>
      <c r="AI19" s="5"/>
      <c r="AJ19" s="5">
        <f>P19*(BC19/100)</f>
        <v>0</v>
      </c>
      <c r="AK19" t="s">
        <v>107</v>
      </c>
      <c r="AL19" s="6">
        <f t="shared" si="13"/>
        <v>100</v>
      </c>
      <c r="AM19" s="6">
        <v>0</v>
      </c>
      <c r="AN19" s="6">
        <v>0</v>
      </c>
      <c r="AO19" s="6">
        <v>100</v>
      </c>
      <c r="AP19" s="6">
        <v>0</v>
      </c>
      <c r="AQ19" s="6">
        <v>0</v>
      </c>
      <c r="AR19" s="6">
        <v>0</v>
      </c>
      <c r="AS19" s="6">
        <v>0</v>
      </c>
      <c r="AT19" s="6">
        <v>0</v>
      </c>
      <c r="AU19" s="6">
        <v>0</v>
      </c>
      <c r="AV19" s="6">
        <v>0</v>
      </c>
      <c r="AW19" s="6">
        <v>0</v>
      </c>
      <c r="AX19" s="6">
        <v>0</v>
      </c>
      <c r="AY19" s="6">
        <v>0</v>
      </c>
      <c r="AZ19" s="6" t="s">
        <v>107</v>
      </c>
      <c r="BA19" s="6">
        <v>0</v>
      </c>
      <c r="BB19" s="6" t="s">
        <v>107</v>
      </c>
      <c r="BC19" s="6">
        <v>0</v>
      </c>
      <c r="BD19" s="6" t="s">
        <v>107</v>
      </c>
      <c r="BE19" s="12">
        <f t="shared" si="14"/>
        <v>100</v>
      </c>
      <c r="BF19" s="12">
        <f t="shared" si="15"/>
        <v>0</v>
      </c>
      <c r="BG19" s="3">
        <f t="shared" si="6"/>
        <v>319000</v>
      </c>
      <c r="BH19">
        <v>271000</v>
      </c>
      <c r="BI19">
        <v>0</v>
      </c>
      <c r="BJ19">
        <v>48000</v>
      </c>
      <c r="BK19">
        <v>0</v>
      </c>
      <c r="BL19">
        <v>0</v>
      </c>
      <c r="BM19">
        <v>0</v>
      </c>
      <c r="BN19">
        <v>0</v>
      </c>
      <c r="BO19">
        <v>0</v>
      </c>
      <c r="BP19">
        <v>0</v>
      </c>
      <c r="BQ19">
        <v>0</v>
      </c>
      <c r="BR19">
        <v>0</v>
      </c>
      <c r="BS19">
        <v>0</v>
      </c>
      <c r="BT19">
        <v>0</v>
      </c>
      <c r="BU19" s="10">
        <v>0</v>
      </c>
      <c r="BV19" s="2" t="s">
        <v>107</v>
      </c>
      <c r="BW19" s="10">
        <v>0</v>
      </c>
      <c r="BX19" s="2" t="s">
        <v>107</v>
      </c>
      <c r="BY19" t="s">
        <v>109</v>
      </c>
      <c r="BZ19" s="12">
        <f t="shared" si="7"/>
        <v>100</v>
      </c>
      <c r="CA19" s="10">
        <v>84.952978056426332</v>
      </c>
      <c r="CB19" s="10">
        <v>0</v>
      </c>
      <c r="CC19" s="10">
        <v>15.047021943573668</v>
      </c>
      <c r="CD19" s="10">
        <v>0</v>
      </c>
      <c r="CE19" s="10">
        <v>0</v>
      </c>
      <c r="CF19" s="10">
        <v>0</v>
      </c>
      <c r="CG19" s="10">
        <v>0</v>
      </c>
      <c r="CH19" s="10">
        <v>0</v>
      </c>
      <c r="CI19" s="10">
        <v>0</v>
      </c>
      <c r="CJ19" s="10">
        <v>0</v>
      </c>
      <c r="CK19" s="10">
        <v>0</v>
      </c>
      <c r="CL19" s="10">
        <v>0</v>
      </c>
      <c r="CM19" s="10">
        <v>0</v>
      </c>
      <c r="CN19" s="10">
        <v>0</v>
      </c>
      <c r="CO19" s="10"/>
      <c r="CP19" s="10">
        <v>0</v>
      </c>
      <c r="CQ19" t="s">
        <v>107</v>
      </c>
      <c r="CR19" s="12">
        <f t="shared" si="8"/>
        <v>15.047021943573668</v>
      </c>
      <c r="CS19" s="12">
        <f t="shared" si="9"/>
        <v>0</v>
      </c>
      <c r="CT19" s="12">
        <f t="shared" si="10"/>
        <v>0</v>
      </c>
      <c r="CU19" s="12">
        <f t="shared" si="11"/>
        <v>0</v>
      </c>
      <c r="CX19" t="s">
        <v>110</v>
      </c>
    </row>
    <row r="20" spans="1:102" x14ac:dyDescent="0.2">
      <c r="A20">
        <v>2013</v>
      </c>
      <c r="B20" t="s">
        <v>184</v>
      </c>
      <c r="C20" t="s">
        <v>135</v>
      </c>
      <c r="D20" s="16">
        <v>11101</v>
      </c>
      <c r="E20" t="s">
        <v>136</v>
      </c>
      <c r="F20" t="s">
        <v>137</v>
      </c>
      <c r="G20" t="s">
        <v>106</v>
      </c>
      <c r="H20" t="s">
        <v>107</v>
      </c>
      <c r="I20" t="s">
        <v>106</v>
      </c>
      <c r="J20">
        <v>2012</v>
      </c>
      <c r="K20">
        <f t="shared" si="0"/>
        <v>1</v>
      </c>
      <c r="L20" t="s">
        <v>108</v>
      </c>
      <c r="M20" t="s">
        <v>108</v>
      </c>
      <c r="O20" s="3">
        <v>620000</v>
      </c>
      <c r="P20" s="3">
        <v>268500</v>
      </c>
      <c r="Q20" s="3">
        <v>414260</v>
      </c>
      <c r="R20" s="4">
        <f>Q20/O20</f>
        <v>0.66816129032258065</v>
      </c>
      <c r="S20" s="5">
        <f t="shared" si="12"/>
        <v>268500</v>
      </c>
      <c r="T20" s="5">
        <f>P20*(AM20/100)</f>
        <v>263130</v>
      </c>
      <c r="U20" s="5">
        <f>P20*(AN20/100)</f>
        <v>0</v>
      </c>
      <c r="V20" s="5">
        <f>P20*(AO20/100)</f>
        <v>0</v>
      </c>
      <c r="W20" s="5">
        <f>P20*(AP20/100)</f>
        <v>0</v>
      </c>
      <c r="X20" s="5">
        <f>P20*(AQ20/100)</f>
        <v>0</v>
      </c>
      <c r="Y20" s="5">
        <f>P20*(AR20/100)</f>
        <v>0</v>
      </c>
      <c r="Z20" s="5">
        <f>P20*(AS20/100)</f>
        <v>5370</v>
      </c>
      <c r="AA20" s="5">
        <f>P20*(AT20/100)</f>
        <v>0</v>
      </c>
      <c r="AB20" s="5">
        <f>P20*(AU20/100)</f>
        <v>0</v>
      </c>
      <c r="AC20" s="5">
        <f>P20*(AV20/100)</f>
        <v>0</v>
      </c>
      <c r="AD20" s="5">
        <f>$P$424*AW20</f>
        <v>0</v>
      </c>
      <c r="AE20" s="5">
        <f>P20*(AX20/100)</f>
        <v>0</v>
      </c>
      <c r="AF20" s="5">
        <f>P20*(AY20/100)</f>
        <v>0</v>
      </c>
      <c r="AH20" s="5">
        <f>P20*(BA20/100)</f>
        <v>0</v>
      </c>
      <c r="AI20" s="5"/>
      <c r="AJ20" s="5">
        <f>P20*(BC20/100)</f>
        <v>0</v>
      </c>
      <c r="AK20" t="s">
        <v>107</v>
      </c>
      <c r="AL20" s="6">
        <f t="shared" si="13"/>
        <v>100</v>
      </c>
      <c r="AM20" s="6">
        <v>98</v>
      </c>
      <c r="AN20" s="6">
        <v>0</v>
      </c>
      <c r="AO20" s="6">
        <v>0</v>
      </c>
      <c r="AP20" s="6">
        <v>0</v>
      </c>
      <c r="AQ20" s="6">
        <v>0</v>
      </c>
      <c r="AR20" s="6">
        <v>0</v>
      </c>
      <c r="AS20" s="6">
        <v>2</v>
      </c>
      <c r="AT20" s="6">
        <v>0</v>
      </c>
      <c r="AU20" s="6">
        <v>0</v>
      </c>
      <c r="AV20" s="6">
        <v>0</v>
      </c>
      <c r="AW20" s="6">
        <v>0</v>
      </c>
      <c r="AX20" s="6">
        <v>0</v>
      </c>
      <c r="AY20" s="6">
        <v>0</v>
      </c>
      <c r="AZ20" s="6" t="s">
        <v>107</v>
      </c>
      <c r="BA20" s="6">
        <v>0</v>
      </c>
      <c r="BB20" s="6" t="s">
        <v>107</v>
      </c>
      <c r="BC20" s="6">
        <v>0</v>
      </c>
      <c r="BD20" s="6" t="s">
        <v>107</v>
      </c>
      <c r="BE20" s="12">
        <f t="shared" si="14"/>
        <v>0</v>
      </c>
      <c r="BF20" s="12">
        <f t="shared" si="15"/>
        <v>2</v>
      </c>
      <c r="BG20" s="3">
        <f t="shared" si="6"/>
        <v>268500</v>
      </c>
      <c r="BH20">
        <v>0</v>
      </c>
      <c r="BI20">
        <v>0</v>
      </c>
      <c r="BJ20">
        <v>61093</v>
      </c>
      <c r="BK20">
        <v>54223</v>
      </c>
      <c r="BL20">
        <v>0</v>
      </c>
      <c r="BM20">
        <v>0</v>
      </c>
      <c r="BN20">
        <v>5697</v>
      </c>
      <c r="BO20">
        <v>0</v>
      </c>
      <c r="BP20">
        <v>0</v>
      </c>
      <c r="BQ20">
        <v>0</v>
      </c>
      <c r="BR20">
        <v>0</v>
      </c>
      <c r="BS20" s="10">
        <v>36407</v>
      </c>
      <c r="BT20">
        <v>0</v>
      </c>
      <c r="BU20">
        <v>0</v>
      </c>
      <c r="BV20" s="2" t="s">
        <v>185</v>
      </c>
      <c r="BW20" s="10">
        <v>111080</v>
      </c>
      <c r="BX20" s="2" t="s">
        <v>186</v>
      </c>
      <c r="BY20" t="s">
        <v>109</v>
      </c>
      <c r="BZ20" s="12">
        <f t="shared" si="7"/>
        <v>100</v>
      </c>
      <c r="CA20" s="10">
        <v>0</v>
      </c>
      <c r="CB20" s="10">
        <v>0</v>
      </c>
      <c r="CC20" s="10">
        <v>22.753445065176908</v>
      </c>
      <c r="CD20" s="10">
        <v>20.194785847299816</v>
      </c>
      <c r="CE20" s="10">
        <v>0</v>
      </c>
      <c r="CF20" s="10">
        <v>0</v>
      </c>
      <c r="CG20" s="10">
        <v>2.1217877094972066</v>
      </c>
      <c r="CH20" s="10">
        <v>0</v>
      </c>
      <c r="CI20" s="10">
        <v>0</v>
      </c>
      <c r="CJ20" s="10">
        <v>0</v>
      </c>
      <c r="CK20" s="10">
        <v>0</v>
      </c>
      <c r="CL20" s="10">
        <v>13.559404096834266</v>
      </c>
      <c r="CM20" s="10">
        <v>0</v>
      </c>
      <c r="CN20" s="10">
        <v>0</v>
      </c>
      <c r="CO20" s="10"/>
      <c r="CP20" s="10">
        <v>41.370577281191807</v>
      </c>
      <c r="CQ20" t="s">
        <v>107</v>
      </c>
      <c r="CR20" s="12">
        <f t="shared" si="8"/>
        <v>22.753445065176908</v>
      </c>
      <c r="CS20" s="12">
        <f t="shared" si="9"/>
        <v>0</v>
      </c>
      <c r="CT20" s="12">
        <f t="shared" si="10"/>
        <v>13.559404096834266</v>
      </c>
      <c r="CU20" s="12">
        <f t="shared" si="11"/>
        <v>41.370577281191807</v>
      </c>
      <c r="CX20" t="s">
        <v>116</v>
      </c>
    </row>
    <row r="21" spans="1:102" x14ac:dyDescent="0.2">
      <c r="A21">
        <v>2013</v>
      </c>
      <c r="B21" t="s">
        <v>187</v>
      </c>
      <c r="C21" t="s">
        <v>180</v>
      </c>
      <c r="D21" s="16">
        <v>17229</v>
      </c>
      <c r="E21" t="s">
        <v>136</v>
      </c>
      <c r="F21" t="s">
        <v>137</v>
      </c>
      <c r="G21" t="s">
        <v>142</v>
      </c>
      <c r="H21" t="s">
        <v>107</v>
      </c>
      <c r="I21" t="s">
        <v>143</v>
      </c>
      <c r="J21">
        <v>1988</v>
      </c>
      <c r="K21">
        <f t="shared" si="0"/>
        <v>25</v>
      </c>
      <c r="L21" t="s">
        <v>148</v>
      </c>
      <c r="M21" t="s">
        <v>149</v>
      </c>
      <c r="O21" s="3">
        <v>2700000</v>
      </c>
      <c r="P21" s="3">
        <v>2700000</v>
      </c>
      <c r="S21" s="5">
        <f t="shared" si="12"/>
        <v>2700000</v>
      </c>
      <c r="T21" s="5">
        <v>2600000</v>
      </c>
      <c r="U21" s="5">
        <v>0</v>
      </c>
      <c r="V21" s="5">
        <v>0</v>
      </c>
      <c r="W21" s="5">
        <v>0</v>
      </c>
      <c r="X21" s="5">
        <v>0</v>
      </c>
      <c r="Y21" s="5">
        <v>100000</v>
      </c>
      <c r="Z21" s="5">
        <v>0</v>
      </c>
      <c r="AA21" s="5">
        <v>0</v>
      </c>
      <c r="AB21" s="5">
        <v>0</v>
      </c>
      <c r="AC21" s="5">
        <v>0</v>
      </c>
      <c r="AD21" s="5">
        <v>0</v>
      </c>
      <c r="AE21" s="5">
        <v>0</v>
      </c>
      <c r="AF21" s="5">
        <v>0</v>
      </c>
      <c r="AG21" s="5" t="s">
        <v>107</v>
      </c>
      <c r="AH21" s="5">
        <v>0</v>
      </c>
      <c r="AI21" t="s">
        <v>107</v>
      </c>
      <c r="AJ21" s="3">
        <v>0</v>
      </c>
      <c r="AK21" t="s">
        <v>107</v>
      </c>
      <c r="AL21" s="6">
        <f t="shared" si="13"/>
        <v>100</v>
      </c>
      <c r="AM21" s="12">
        <v>96.296296296296291</v>
      </c>
      <c r="AN21" s="12">
        <v>0</v>
      </c>
      <c r="AO21" s="12">
        <v>0</v>
      </c>
      <c r="AP21" s="12">
        <v>0</v>
      </c>
      <c r="AQ21" s="12">
        <v>0</v>
      </c>
      <c r="AR21" s="12">
        <v>3.7037037037037033</v>
      </c>
      <c r="AS21" s="12">
        <v>0</v>
      </c>
      <c r="AT21" s="12">
        <v>0</v>
      </c>
      <c r="AU21" s="12">
        <v>0</v>
      </c>
      <c r="AV21" s="12">
        <v>0</v>
      </c>
      <c r="AW21" s="12">
        <v>0</v>
      </c>
      <c r="AX21" s="12">
        <v>0</v>
      </c>
      <c r="AY21" s="12">
        <v>0</v>
      </c>
      <c r="AZ21" s="12"/>
      <c r="BA21" s="12">
        <v>0</v>
      </c>
      <c r="BB21" s="12"/>
      <c r="BC21" s="12">
        <v>0</v>
      </c>
      <c r="BD21" s="12"/>
      <c r="BE21" s="12">
        <f t="shared" si="14"/>
        <v>0</v>
      </c>
      <c r="BF21" s="12">
        <f t="shared" si="15"/>
        <v>0</v>
      </c>
      <c r="BG21" s="3">
        <f t="shared" si="6"/>
        <v>2700000</v>
      </c>
      <c r="BH21" s="5">
        <v>540000</v>
      </c>
      <c r="BI21" s="5">
        <v>135000</v>
      </c>
      <c r="BJ21" s="5">
        <v>702000</v>
      </c>
      <c r="BK21" s="5">
        <v>944999.99999999988</v>
      </c>
      <c r="BL21" s="5">
        <v>108000</v>
      </c>
      <c r="BM21" s="5">
        <v>0</v>
      </c>
      <c r="BN21" s="5">
        <v>0</v>
      </c>
      <c r="BO21" s="5">
        <v>0</v>
      </c>
      <c r="BP21" s="5">
        <v>0</v>
      </c>
      <c r="BQ21" s="5">
        <v>270000</v>
      </c>
      <c r="BR21" s="5">
        <v>0</v>
      </c>
      <c r="BS21" s="5">
        <v>0</v>
      </c>
      <c r="BT21" s="5">
        <v>0</v>
      </c>
      <c r="BU21" s="5">
        <v>0</v>
      </c>
      <c r="BV21" s="5"/>
      <c r="BW21" s="5">
        <v>0</v>
      </c>
      <c r="BX21" s="2" t="s">
        <v>107</v>
      </c>
      <c r="BY21" t="s">
        <v>109</v>
      </c>
      <c r="BZ21" s="12">
        <f t="shared" si="7"/>
        <v>100</v>
      </c>
      <c r="CA21" s="10">
        <v>20</v>
      </c>
      <c r="CB21" s="10">
        <v>5</v>
      </c>
      <c r="CC21" s="19">
        <v>26</v>
      </c>
      <c r="CD21" s="12">
        <v>35</v>
      </c>
      <c r="CE21" s="12">
        <v>4</v>
      </c>
      <c r="CG21" s="12">
        <v>0</v>
      </c>
      <c r="CH21" s="12">
        <v>0</v>
      </c>
      <c r="CI21" s="12">
        <v>0</v>
      </c>
      <c r="CJ21" s="12">
        <v>10</v>
      </c>
      <c r="CK21" s="12">
        <v>0</v>
      </c>
      <c r="CN21" s="12">
        <v>0</v>
      </c>
      <c r="CO21" t="s">
        <v>107</v>
      </c>
      <c r="CP21" s="12">
        <v>0</v>
      </c>
      <c r="CQ21" t="s">
        <v>107</v>
      </c>
      <c r="CR21" s="12">
        <f t="shared" si="8"/>
        <v>31</v>
      </c>
      <c r="CS21" s="12">
        <f t="shared" si="9"/>
        <v>4</v>
      </c>
      <c r="CT21" s="12">
        <f t="shared" si="10"/>
        <v>10</v>
      </c>
      <c r="CU21" s="12">
        <f t="shared" si="11"/>
        <v>0</v>
      </c>
      <c r="CX21" t="s">
        <v>110</v>
      </c>
    </row>
    <row r="22" spans="1:102" x14ac:dyDescent="0.2">
      <c r="A22">
        <v>2013</v>
      </c>
      <c r="B22" t="s">
        <v>188</v>
      </c>
      <c r="C22" t="s">
        <v>135</v>
      </c>
      <c r="D22" s="16">
        <v>10474</v>
      </c>
      <c r="E22" t="s">
        <v>136</v>
      </c>
      <c r="F22" t="s">
        <v>137</v>
      </c>
      <c r="G22" t="s">
        <v>106</v>
      </c>
      <c r="H22" t="s">
        <v>107</v>
      </c>
      <c r="I22" t="s">
        <v>106</v>
      </c>
      <c r="J22">
        <v>2009</v>
      </c>
      <c r="K22">
        <f t="shared" si="0"/>
        <v>4</v>
      </c>
      <c r="L22" t="s">
        <v>122</v>
      </c>
      <c r="M22" t="s">
        <v>122</v>
      </c>
      <c r="O22" s="3">
        <v>1670400</v>
      </c>
      <c r="P22" s="3">
        <v>1600000</v>
      </c>
      <c r="Q22" s="3">
        <v>70400</v>
      </c>
      <c r="S22" s="5">
        <f t="shared" si="12"/>
        <v>1600000</v>
      </c>
      <c r="T22" s="5">
        <v>1600000</v>
      </c>
      <c r="U22" s="5">
        <v>0</v>
      </c>
      <c r="V22" s="5">
        <v>0</v>
      </c>
      <c r="W22" s="5">
        <v>0</v>
      </c>
      <c r="X22" s="5">
        <v>0</v>
      </c>
      <c r="Y22" s="5">
        <v>0</v>
      </c>
      <c r="Z22" s="5">
        <v>0</v>
      </c>
      <c r="AA22" s="5">
        <v>0</v>
      </c>
      <c r="AB22" s="5">
        <v>0</v>
      </c>
      <c r="AC22" s="5">
        <v>0</v>
      </c>
      <c r="AD22" s="5">
        <v>0</v>
      </c>
      <c r="AE22" s="5">
        <v>0</v>
      </c>
      <c r="AF22" s="5">
        <v>0</v>
      </c>
      <c r="AG22" s="5" t="s">
        <v>107</v>
      </c>
      <c r="AH22" s="5">
        <v>0</v>
      </c>
      <c r="AI22" t="s">
        <v>107</v>
      </c>
      <c r="AJ22" s="3">
        <v>0</v>
      </c>
      <c r="AK22" t="s">
        <v>107</v>
      </c>
      <c r="AL22" s="6">
        <f t="shared" si="13"/>
        <v>100</v>
      </c>
      <c r="AM22" s="12">
        <v>100</v>
      </c>
      <c r="AN22" s="12">
        <v>0</v>
      </c>
      <c r="AO22" s="12">
        <v>0</v>
      </c>
      <c r="AP22" s="12">
        <v>0</v>
      </c>
      <c r="AQ22" s="12">
        <v>0</v>
      </c>
      <c r="AR22" s="12">
        <v>0</v>
      </c>
      <c r="AS22" s="12">
        <v>0</v>
      </c>
      <c r="AT22" s="12">
        <v>0</v>
      </c>
      <c r="AU22" s="12">
        <v>0</v>
      </c>
      <c r="AV22" s="12">
        <v>0</v>
      </c>
      <c r="AW22" s="12">
        <v>0</v>
      </c>
      <c r="AX22" s="12">
        <v>0</v>
      </c>
      <c r="AY22" s="12">
        <v>0</v>
      </c>
      <c r="AZ22" s="12"/>
      <c r="BA22" s="12">
        <v>0</v>
      </c>
      <c r="BB22" s="12"/>
      <c r="BC22" s="12">
        <v>0</v>
      </c>
      <c r="BE22" s="12">
        <f t="shared" si="14"/>
        <v>0</v>
      </c>
      <c r="BF22" s="12">
        <f t="shared" si="15"/>
        <v>0</v>
      </c>
      <c r="BG22" s="3">
        <f t="shared" si="6"/>
        <v>1600000</v>
      </c>
      <c r="BH22" s="5">
        <v>160000</v>
      </c>
      <c r="BI22" s="5">
        <v>48000</v>
      </c>
      <c r="BJ22" s="5">
        <v>1184000</v>
      </c>
      <c r="BK22" s="5">
        <v>192000</v>
      </c>
      <c r="BL22" s="5">
        <v>0</v>
      </c>
      <c r="BM22" s="5">
        <v>0</v>
      </c>
      <c r="BN22" s="5">
        <v>0</v>
      </c>
      <c r="BO22" s="5">
        <v>0</v>
      </c>
      <c r="BP22" s="5">
        <v>16000</v>
      </c>
      <c r="BQ22" s="5">
        <v>0</v>
      </c>
      <c r="BR22" s="5">
        <v>0</v>
      </c>
      <c r="BS22" s="5">
        <v>0</v>
      </c>
      <c r="BT22" s="5">
        <v>0</v>
      </c>
      <c r="BU22" s="5">
        <v>0</v>
      </c>
      <c r="BV22" s="5"/>
      <c r="BW22" s="5">
        <v>0</v>
      </c>
      <c r="BX22" s="2" t="s">
        <v>107</v>
      </c>
      <c r="BY22" t="s">
        <v>109</v>
      </c>
      <c r="BZ22" s="12">
        <f t="shared" si="7"/>
        <v>100</v>
      </c>
      <c r="CA22" s="10">
        <v>10</v>
      </c>
      <c r="CB22" s="10">
        <v>3</v>
      </c>
      <c r="CC22" s="19">
        <v>74</v>
      </c>
      <c r="CD22" s="12">
        <v>12</v>
      </c>
      <c r="CE22" s="12">
        <v>0</v>
      </c>
      <c r="CG22" s="12">
        <v>0</v>
      </c>
      <c r="CH22" s="12">
        <v>0</v>
      </c>
      <c r="CI22" s="12">
        <v>1</v>
      </c>
      <c r="CJ22" s="12">
        <v>0</v>
      </c>
      <c r="CK22" s="12">
        <v>0</v>
      </c>
      <c r="CN22" s="12">
        <v>0</v>
      </c>
      <c r="CO22" t="s">
        <v>107</v>
      </c>
      <c r="CP22" s="12">
        <v>0</v>
      </c>
      <c r="CQ22" t="s">
        <v>107</v>
      </c>
      <c r="CR22" s="12">
        <f t="shared" si="8"/>
        <v>77</v>
      </c>
      <c r="CS22" s="12">
        <f t="shared" si="9"/>
        <v>0</v>
      </c>
      <c r="CT22" s="12">
        <f t="shared" si="10"/>
        <v>1</v>
      </c>
      <c r="CU22" s="12">
        <f t="shared" si="11"/>
        <v>0</v>
      </c>
      <c r="CX22" t="s">
        <v>116</v>
      </c>
    </row>
    <row r="23" spans="1:102" x14ac:dyDescent="0.2">
      <c r="A23">
        <v>2013</v>
      </c>
      <c r="B23" t="s">
        <v>189</v>
      </c>
      <c r="C23" t="s">
        <v>180</v>
      </c>
      <c r="D23" s="16">
        <v>19134</v>
      </c>
      <c r="E23" t="s">
        <v>136</v>
      </c>
      <c r="F23" t="s">
        <v>137</v>
      </c>
      <c r="G23" t="s">
        <v>106</v>
      </c>
      <c r="H23" t="s">
        <v>107</v>
      </c>
      <c r="I23" t="s">
        <v>106</v>
      </c>
      <c r="J23">
        <v>2008</v>
      </c>
      <c r="K23">
        <f t="shared" si="0"/>
        <v>5</v>
      </c>
      <c r="L23" t="s">
        <v>122</v>
      </c>
      <c r="M23" t="s">
        <v>122</v>
      </c>
      <c r="O23" s="3">
        <v>1660248</v>
      </c>
      <c r="P23" s="3">
        <v>1339780</v>
      </c>
      <c r="Q23" s="3">
        <v>1664541</v>
      </c>
      <c r="R23" s="4">
        <f>Q23/O23</f>
        <v>1.0025857582722582</v>
      </c>
      <c r="S23" s="5">
        <f t="shared" si="12"/>
        <v>1339780</v>
      </c>
      <c r="T23" s="5">
        <f>P23*(AM23/100)</f>
        <v>549309.79999999993</v>
      </c>
      <c r="U23" s="5">
        <f>P23*(AN23/100)</f>
        <v>53591.200000000004</v>
      </c>
      <c r="V23" s="5">
        <f>P23*(AO23/100)</f>
        <v>214364.80000000002</v>
      </c>
      <c r="W23" s="5">
        <f>P23*(AP23/100)</f>
        <v>0</v>
      </c>
      <c r="X23" s="5">
        <f>P23*(AQ23/100)</f>
        <v>187569.2</v>
      </c>
      <c r="Y23" s="5">
        <f>P23*(AR23/100)</f>
        <v>147375.79999999999</v>
      </c>
      <c r="Z23" s="5">
        <f>P23*(AS23/100)</f>
        <v>20096.7</v>
      </c>
      <c r="AA23" s="5">
        <f>P23*(AT23/100)</f>
        <v>20096.7</v>
      </c>
      <c r="AB23" s="5">
        <f>P23*(AU23/100)</f>
        <v>0</v>
      </c>
      <c r="AC23" s="5">
        <f>P23*(AV23/100)</f>
        <v>147375.79999999999</v>
      </c>
      <c r="AD23" s="5">
        <f>$P$446*AW23</f>
        <v>0</v>
      </c>
      <c r="AE23" s="5">
        <f>P23*(AX23/100)</f>
        <v>0</v>
      </c>
      <c r="AF23" s="5">
        <f>P23*(AY23/100)</f>
        <v>0</v>
      </c>
      <c r="AH23" s="5">
        <f>P23*(BA23/100)</f>
        <v>0</v>
      </c>
      <c r="AI23" s="5"/>
      <c r="AJ23" s="5">
        <f>P23*(BC23/100)</f>
        <v>0</v>
      </c>
      <c r="AK23" t="s">
        <v>107</v>
      </c>
      <c r="AL23" s="6">
        <f t="shared" si="13"/>
        <v>100</v>
      </c>
      <c r="AM23" s="6">
        <v>41</v>
      </c>
      <c r="AN23" s="6">
        <v>4</v>
      </c>
      <c r="AO23" s="6">
        <v>16</v>
      </c>
      <c r="AP23" s="6">
        <v>0</v>
      </c>
      <c r="AQ23" s="6">
        <v>14</v>
      </c>
      <c r="AR23" s="6">
        <v>11</v>
      </c>
      <c r="AS23" s="6">
        <v>1.5</v>
      </c>
      <c r="AT23" s="6">
        <v>1.5</v>
      </c>
      <c r="AU23" s="6">
        <v>0</v>
      </c>
      <c r="AV23" s="6">
        <v>11</v>
      </c>
      <c r="AW23" s="6">
        <v>0</v>
      </c>
      <c r="AX23" s="6">
        <v>0</v>
      </c>
      <c r="AY23" s="6">
        <v>0</v>
      </c>
      <c r="AZ23" s="6" t="s">
        <v>107</v>
      </c>
      <c r="BA23" s="6">
        <v>0</v>
      </c>
      <c r="BB23" s="6" t="s">
        <v>107</v>
      </c>
      <c r="BC23" s="6">
        <v>0</v>
      </c>
      <c r="BD23" s="6" t="s">
        <v>107</v>
      </c>
      <c r="BE23" s="12">
        <f t="shared" si="14"/>
        <v>16</v>
      </c>
      <c r="BF23" s="12">
        <f t="shared" si="15"/>
        <v>14</v>
      </c>
      <c r="BG23" s="3">
        <f t="shared" si="6"/>
        <v>1339780</v>
      </c>
      <c r="BH23" s="5">
        <v>160773.6</v>
      </c>
      <c r="BI23" s="5">
        <v>174171.4</v>
      </c>
      <c r="BJ23" s="5">
        <v>241160.4</v>
      </c>
      <c r="BK23" s="5">
        <v>174171.4</v>
      </c>
      <c r="BL23" s="5">
        <v>0</v>
      </c>
      <c r="BM23" s="5">
        <v>0</v>
      </c>
      <c r="BN23" s="5">
        <v>13397.800000000001</v>
      </c>
      <c r="BO23" s="5">
        <v>0</v>
      </c>
      <c r="BP23" s="5">
        <v>241160.4</v>
      </c>
      <c r="BQ23" s="5">
        <v>200967</v>
      </c>
      <c r="BR23" s="5">
        <v>120580.2</v>
      </c>
      <c r="BS23" s="5">
        <v>13397.800000000001</v>
      </c>
      <c r="BT23" s="5">
        <v>0</v>
      </c>
      <c r="BU23" s="5">
        <v>0</v>
      </c>
      <c r="BV23" s="5"/>
      <c r="BW23" s="5">
        <v>0</v>
      </c>
      <c r="BX23" s="2" t="s">
        <v>107</v>
      </c>
      <c r="BY23" t="s">
        <v>109</v>
      </c>
      <c r="BZ23" s="12">
        <f t="shared" si="7"/>
        <v>100</v>
      </c>
      <c r="CA23" s="10">
        <v>12</v>
      </c>
      <c r="CB23" s="10">
        <v>13</v>
      </c>
      <c r="CC23" s="19">
        <v>18</v>
      </c>
      <c r="CD23" s="12">
        <v>13</v>
      </c>
      <c r="CE23" s="12">
        <v>0</v>
      </c>
      <c r="CG23" s="12">
        <v>1</v>
      </c>
      <c r="CH23" s="12">
        <v>0</v>
      </c>
      <c r="CI23" s="12">
        <v>18</v>
      </c>
      <c r="CJ23" s="12">
        <v>15</v>
      </c>
      <c r="CK23" s="12">
        <v>9</v>
      </c>
      <c r="CL23" s="12">
        <v>1</v>
      </c>
      <c r="CO23" t="s">
        <v>190</v>
      </c>
      <c r="CQ23" t="s">
        <v>191</v>
      </c>
      <c r="CR23" s="12">
        <f t="shared" si="8"/>
        <v>31</v>
      </c>
      <c r="CS23" s="12">
        <f t="shared" si="9"/>
        <v>0</v>
      </c>
      <c r="CT23" s="12">
        <f t="shared" si="10"/>
        <v>43</v>
      </c>
      <c r="CU23" s="12">
        <f t="shared" si="11"/>
        <v>0</v>
      </c>
      <c r="CX23" t="s">
        <v>126</v>
      </c>
    </row>
    <row r="24" spans="1:102" x14ac:dyDescent="0.2">
      <c r="A24">
        <v>2013</v>
      </c>
      <c r="B24" t="s">
        <v>192</v>
      </c>
      <c r="C24" t="s">
        <v>135</v>
      </c>
      <c r="D24" s="16">
        <v>14615</v>
      </c>
      <c r="E24" t="s">
        <v>136</v>
      </c>
      <c r="F24" t="s">
        <v>137</v>
      </c>
      <c r="G24" t="s">
        <v>106</v>
      </c>
      <c r="H24" t="s">
        <v>107</v>
      </c>
      <c r="I24" t="s">
        <v>106</v>
      </c>
      <c r="J24">
        <v>2007</v>
      </c>
      <c r="K24">
        <f t="shared" si="0"/>
        <v>6</v>
      </c>
      <c r="L24" t="s">
        <v>131</v>
      </c>
      <c r="M24" t="s">
        <v>131</v>
      </c>
      <c r="O24" s="3">
        <v>1164772</v>
      </c>
      <c r="P24" s="3">
        <v>1098197</v>
      </c>
      <c r="Q24" s="3">
        <v>1133840</v>
      </c>
      <c r="R24" s="4">
        <f>Q24/O24</f>
        <v>0.97344372975998739</v>
      </c>
      <c r="S24" s="5">
        <f t="shared" si="12"/>
        <v>1098197</v>
      </c>
      <c r="T24" s="5">
        <f>P24*(AM24/100)</f>
        <v>107623.30600000001</v>
      </c>
      <c r="U24" s="5">
        <f>P24*(AN24/100)</f>
        <v>132991.65669999999</v>
      </c>
      <c r="V24" s="5">
        <f>P24*(AO24/100)</f>
        <v>288057.07309999998</v>
      </c>
      <c r="W24" s="5">
        <f>P24*(AP24/100)</f>
        <v>8895.3957000000009</v>
      </c>
      <c r="X24" s="5">
        <f>P24*(AQ24/100)</f>
        <v>70504.247399999993</v>
      </c>
      <c r="Y24" s="5">
        <f>P24*(AR24/100)</f>
        <v>2196.3940000000002</v>
      </c>
      <c r="Z24" s="5">
        <f>P24*(AS24/100)</f>
        <v>76214.871800000008</v>
      </c>
      <c r="AA24" s="5">
        <f>P24*(AT24/100)</f>
        <v>24709.432499999999</v>
      </c>
      <c r="AB24" s="5">
        <f>P24*(AU24/100)</f>
        <v>0</v>
      </c>
      <c r="AC24" s="5">
        <f>P24*(AV24/100)</f>
        <v>303980.92959999997</v>
      </c>
      <c r="AE24" s="5">
        <f>P24*(AX24/100)</f>
        <v>83023.693199999994</v>
      </c>
      <c r="AF24" s="5">
        <f>P24*(AY24/100)</f>
        <v>0</v>
      </c>
      <c r="AH24" s="5">
        <f>P24*(BA24/100)</f>
        <v>0</v>
      </c>
      <c r="AI24" s="5"/>
      <c r="AJ24" s="5">
        <f>P24*(BC24/100)</f>
        <v>0</v>
      </c>
      <c r="AK24" t="s">
        <v>107</v>
      </c>
      <c r="AL24" s="6">
        <f t="shared" si="13"/>
        <v>100</v>
      </c>
      <c r="AM24" s="6">
        <v>9.8000000000000007</v>
      </c>
      <c r="AN24" s="6">
        <v>12.11</v>
      </c>
      <c r="AO24" s="6">
        <v>26.23</v>
      </c>
      <c r="AP24" s="6">
        <v>0.81</v>
      </c>
      <c r="AQ24" s="6">
        <v>6.42</v>
      </c>
      <c r="AR24" s="6">
        <v>0.2</v>
      </c>
      <c r="AS24" s="6">
        <v>6.94</v>
      </c>
      <c r="AT24" s="6">
        <v>2.25</v>
      </c>
      <c r="AU24" s="6">
        <v>0</v>
      </c>
      <c r="AV24" s="6">
        <v>27.68</v>
      </c>
      <c r="AW24" s="6"/>
      <c r="AX24" s="6">
        <v>7.56</v>
      </c>
      <c r="AY24" s="6">
        <v>0</v>
      </c>
      <c r="AZ24" s="6" t="s">
        <v>107</v>
      </c>
      <c r="BA24" s="6">
        <v>0</v>
      </c>
      <c r="BB24" s="6" t="s">
        <v>107</v>
      </c>
      <c r="BC24" s="6">
        <v>0</v>
      </c>
      <c r="BD24" s="6" t="s">
        <v>107</v>
      </c>
      <c r="BE24" s="12">
        <f t="shared" si="14"/>
        <v>27.04</v>
      </c>
      <c r="BF24" s="12">
        <f t="shared" si="15"/>
        <v>44.430000000000007</v>
      </c>
      <c r="BG24" s="3">
        <f t="shared" si="6"/>
        <v>1098197</v>
      </c>
      <c r="BH24" s="5">
        <v>8785.5760000000009</v>
      </c>
      <c r="BI24" s="5">
        <v>0</v>
      </c>
      <c r="BJ24" s="5">
        <v>846709.8870000001</v>
      </c>
      <c r="BK24" s="5">
        <v>0</v>
      </c>
      <c r="BL24" s="5">
        <v>0</v>
      </c>
      <c r="BM24" s="5">
        <v>0</v>
      </c>
      <c r="BN24" s="5">
        <v>0</v>
      </c>
      <c r="BO24" s="5">
        <v>0</v>
      </c>
      <c r="BP24" s="5">
        <v>242701.53700000001</v>
      </c>
      <c r="BQ24" s="5">
        <v>0</v>
      </c>
      <c r="BR24" s="5">
        <v>0</v>
      </c>
      <c r="BS24" s="5">
        <v>0</v>
      </c>
      <c r="BT24" s="5">
        <v>0</v>
      </c>
      <c r="BU24" s="5">
        <v>0</v>
      </c>
      <c r="BV24" s="5"/>
      <c r="BW24" s="5">
        <v>0</v>
      </c>
      <c r="BX24" s="2" t="s">
        <v>107</v>
      </c>
      <c r="BY24" t="s">
        <v>109</v>
      </c>
      <c r="BZ24" s="12">
        <f t="shared" si="7"/>
        <v>100</v>
      </c>
      <c r="CA24" s="10">
        <v>0.8</v>
      </c>
      <c r="CB24" s="10">
        <v>0</v>
      </c>
      <c r="CC24" s="19">
        <v>77.100000000000009</v>
      </c>
      <c r="CD24" s="12">
        <v>0</v>
      </c>
      <c r="CE24" s="12">
        <v>0</v>
      </c>
      <c r="CG24" s="12">
        <v>0</v>
      </c>
      <c r="CH24" s="12">
        <v>0</v>
      </c>
      <c r="CI24" s="12">
        <v>22.1</v>
      </c>
      <c r="CJ24" s="12">
        <v>0</v>
      </c>
      <c r="CK24" s="12">
        <v>0</v>
      </c>
      <c r="CN24" s="12">
        <v>0</v>
      </c>
      <c r="CO24" t="s">
        <v>107</v>
      </c>
      <c r="CP24" s="12">
        <v>0</v>
      </c>
      <c r="CQ24" t="s">
        <v>107</v>
      </c>
      <c r="CR24" s="12">
        <f t="shared" si="8"/>
        <v>77.100000000000009</v>
      </c>
      <c r="CS24" s="12">
        <f t="shared" si="9"/>
        <v>0</v>
      </c>
      <c r="CT24" s="12">
        <f t="shared" si="10"/>
        <v>22.1</v>
      </c>
      <c r="CU24" s="12">
        <f t="shared" si="11"/>
        <v>0</v>
      </c>
      <c r="CX24" t="s">
        <v>126</v>
      </c>
    </row>
    <row r="25" spans="1:102" x14ac:dyDescent="0.2">
      <c r="A25">
        <v>2013</v>
      </c>
      <c r="B25" t="s">
        <v>193</v>
      </c>
      <c r="C25" t="s">
        <v>180</v>
      </c>
      <c r="D25" s="16">
        <v>16255</v>
      </c>
      <c r="E25" t="s">
        <v>136</v>
      </c>
      <c r="F25" t="s">
        <v>137</v>
      </c>
      <c r="G25" t="s">
        <v>120</v>
      </c>
      <c r="H25" t="s">
        <v>107</v>
      </c>
      <c r="I25" t="s">
        <v>121</v>
      </c>
      <c r="J25">
        <v>2009</v>
      </c>
      <c r="K25">
        <f t="shared" si="0"/>
        <v>4</v>
      </c>
      <c r="L25" t="s">
        <v>122</v>
      </c>
      <c r="M25" t="s">
        <v>122</v>
      </c>
      <c r="O25" s="3">
        <v>890000</v>
      </c>
      <c r="P25" s="3">
        <v>890000</v>
      </c>
      <c r="Q25" s="3">
        <v>881300</v>
      </c>
      <c r="R25" s="4">
        <f>Q25/O25</f>
        <v>0.99022471910112364</v>
      </c>
      <c r="S25" s="5">
        <f t="shared" si="12"/>
        <v>890000</v>
      </c>
      <c r="T25" s="5">
        <v>782000</v>
      </c>
      <c r="U25" s="5">
        <v>15000</v>
      </c>
      <c r="V25" s="5">
        <v>55000</v>
      </c>
      <c r="W25" s="5">
        <v>0</v>
      </c>
      <c r="X25" s="5">
        <v>0</v>
      </c>
      <c r="Y25" s="5">
        <v>5000</v>
      </c>
      <c r="Z25" s="5">
        <v>10000</v>
      </c>
      <c r="AA25" s="5">
        <v>0</v>
      </c>
      <c r="AB25" s="5">
        <v>0</v>
      </c>
      <c r="AC25" s="5">
        <v>0</v>
      </c>
      <c r="AD25" s="5">
        <v>0</v>
      </c>
      <c r="AE25" s="5">
        <v>23000</v>
      </c>
      <c r="AF25" s="5">
        <v>0</v>
      </c>
      <c r="AG25" s="5" t="s">
        <v>194</v>
      </c>
      <c r="AH25" s="5">
        <v>0</v>
      </c>
      <c r="AI25" t="s">
        <v>107</v>
      </c>
      <c r="AJ25" s="3">
        <v>0</v>
      </c>
      <c r="AK25" t="s">
        <v>107</v>
      </c>
      <c r="AL25" s="6">
        <f t="shared" si="13"/>
        <v>100</v>
      </c>
      <c r="AM25" s="12">
        <v>87.86516853932585</v>
      </c>
      <c r="AN25" s="12">
        <v>1.6853932584269662</v>
      </c>
      <c r="AO25" s="12">
        <v>6.179775280898876</v>
      </c>
      <c r="AP25" s="12">
        <v>0</v>
      </c>
      <c r="AQ25" s="12">
        <v>0</v>
      </c>
      <c r="AR25" s="12">
        <v>0.5617977528089888</v>
      </c>
      <c r="AS25" s="12">
        <v>1.1235955056179776</v>
      </c>
      <c r="AT25" s="12">
        <v>0</v>
      </c>
      <c r="AU25" s="12">
        <v>0</v>
      </c>
      <c r="AV25" s="12">
        <v>0</v>
      </c>
      <c r="AW25" s="12">
        <v>0</v>
      </c>
      <c r="AX25" s="12">
        <v>2.584269662921348</v>
      </c>
      <c r="AY25" s="12">
        <v>0</v>
      </c>
      <c r="AZ25" s="12"/>
      <c r="BA25" s="12">
        <v>0</v>
      </c>
      <c r="BB25" s="12"/>
      <c r="BC25" s="12">
        <v>0</v>
      </c>
      <c r="BE25" s="12">
        <f t="shared" si="14"/>
        <v>6.179775280898876</v>
      </c>
      <c r="BF25" s="12">
        <f t="shared" si="15"/>
        <v>3.7078651685393256</v>
      </c>
      <c r="BG25" s="3">
        <f t="shared" si="6"/>
        <v>890000</v>
      </c>
      <c r="BH25" s="5">
        <v>178000</v>
      </c>
      <c r="BI25" s="5">
        <v>534000</v>
      </c>
      <c r="BJ25" s="5">
        <v>89000</v>
      </c>
      <c r="BK25" s="5">
        <v>44500</v>
      </c>
      <c r="BL25" s="5">
        <v>44500</v>
      </c>
      <c r="BM25" s="5">
        <v>0</v>
      </c>
      <c r="BN25" s="5">
        <v>0</v>
      </c>
      <c r="BO25" s="5">
        <v>0</v>
      </c>
      <c r="BP25" s="5">
        <v>0</v>
      </c>
      <c r="BQ25" s="5">
        <v>0</v>
      </c>
      <c r="BR25" s="5">
        <v>0</v>
      </c>
      <c r="BS25" s="5">
        <v>0</v>
      </c>
      <c r="BT25" s="5">
        <v>0</v>
      </c>
      <c r="BU25" s="5">
        <v>0</v>
      </c>
      <c r="BV25" s="5"/>
      <c r="BW25" s="5">
        <v>0</v>
      </c>
      <c r="BX25" s="2" t="s">
        <v>107</v>
      </c>
      <c r="BY25" t="s">
        <v>109</v>
      </c>
      <c r="BZ25" s="12">
        <f t="shared" si="7"/>
        <v>100</v>
      </c>
      <c r="CA25" s="10">
        <v>20</v>
      </c>
      <c r="CB25" s="10">
        <v>60</v>
      </c>
      <c r="CC25" s="19">
        <v>10</v>
      </c>
      <c r="CD25" s="12">
        <v>5</v>
      </c>
      <c r="CE25" s="12">
        <v>5</v>
      </c>
      <c r="CG25" s="12">
        <v>0</v>
      </c>
      <c r="CH25" s="12">
        <v>0</v>
      </c>
      <c r="CI25" s="12">
        <v>0</v>
      </c>
      <c r="CJ25" s="12">
        <v>0</v>
      </c>
      <c r="CK25" s="12">
        <v>0</v>
      </c>
      <c r="CN25" s="12">
        <v>0</v>
      </c>
      <c r="CO25" t="s">
        <v>107</v>
      </c>
      <c r="CP25" s="12">
        <v>0</v>
      </c>
      <c r="CQ25" t="s">
        <v>107</v>
      </c>
      <c r="CR25" s="12">
        <f t="shared" si="8"/>
        <v>70</v>
      </c>
      <c r="CS25" s="12">
        <f t="shared" si="9"/>
        <v>5</v>
      </c>
      <c r="CT25" s="12">
        <f t="shared" si="10"/>
        <v>0</v>
      </c>
      <c r="CU25" s="12">
        <f t="shared" si="11"/>
        <v>0</v>
      </c>
      <c r="CX25" t="s">
        <v>110</v>
      </c>
    </row>
    <row r="26" spans="1:102" x14ac:dyDescent="0.2">
      <c r="A26">
        <v>2013</v>
      </c>
      <c r="B26" t="s">
        <v>195</v>
      </c>
      <c r="C26" t="s">
        <v>135</v>
      </c>
      <c r="D26" s="16">
        <v>10027</v>
      </c>
      <c r="E26" t="s">
        <v>136</v>
      </c>
      <c r="F26" t="s">
        <v>137</v>
      </c>
      <c r="G26" t="s">
        <v>120</v>
      </c>
      <c r="H26" t="s">
        <v>196</v>
      </c>
      <c r="I26" t="s">
        <v>121</v>
      </c>
      <c r="J26">
        <v>2010</v>
      </c>
      <c r="K26">
        <f t="shared" si="0"/>
        <v>3</v>
      </c>
      <c r="L26" t="s">
        <v>122</v>
      </c>
      <c r="M26" t="s">
        <v>122</v>
      </c>
      <c r="O26" s="3">
        <v>386000</v>
      </c>
      <c r="P26" s="3">
        <v>366000</v>
      </c>
      <c r="Q26" s="3">
        <v>644600</v>
      </c>
      <c r="R26" s="4">
        <f>Q26/O26</f>
        <v>1.6699481865284973</v>
      </c>
      <c r="S26" s="5">
        <f t="shared" si="12"/>
        <v>366000</v>
      </c>
      <c r="T26" s="5">
        <f>P26*(AM26/100)</f>
        <v>358680</v>
      </c>
      <c r="U26" s="5">
        <f>P26*(AN26/100)</f>
        <v>0</v>
      </c>
      <c r="V26" s="5">
        <f>P26*(AO26/100)</f>
        <v>1830</v>
      </c>
      <c r="W26" s="5">
        <f>P26*(AP26/100)</f>
        <v>0</v>
      </c>
      <c r="X26" s="5">
        <f>P26*(AQ26/100)</f>
        <v>0</v>
      </c>
      <c r="Y26" s="5">
        <f>P26*(AR26/100)</f>
        <v>1830</v>
      </c>
      <c r="Z26" s="5">
        <f>P26*(AS26/100)</f>
        <v>0</v>
      </c>
      <c r="AA26" s="5">
        <f>P26*(AT26/100)</f>
        <v>0</v>
      </c>
      <c r="AB26" s="5">
        <f>P26*(AU26/100)</f>
        <v>0</v>
      </c>
      <c r="AC26" s="5">
        <f>P26*(AV26/100)</f>
        <v>3660</v>
      </c>
      <c r="AE26" s="5">
        <f>P26*(AX26/100)</f>
        <v>0</v>
      </c>
      <c r="AF26" s="5">
        <f>P26*(AY26/100)</f>
        <v>0</v>
      </c>
      <c r="AH26" s="5">
        <f>P26*(BA26/100)</f>
        <v>0</v>
      </c>
      <c r="AI26" s="5"/>
      <c r="AJ26" s="5">
        <f>P26*(BC26/100)</f>
        <v>0</v>
      </c>
      <c r="AK26" t="s">
        <v>107</v>
      </c>
      <c r="AL26" s="6">
        <f t="shared" si="13"/>
        <v>100</v>
      </c>
      <c r="AM26" s="6">
        <v>98</v>
      </c>
      <c r="AN26" s="6">
        <v>0</v>
      </c>
      <c r="AO26" s="6">
        <v>0.5</v>
      </c>
      <c r="AP26" s="6">
        <v>0</v>
      </c>
      <c r="AQ26" s="6">
        <v>0</v>
      </c>
      <c r="AR26" s="6">
        <v>0.5</v>
      </c>
      <c r="AS26" s="6">
        <v>0</v>
      </c>
      <c r="AT26" s="6">
        <v>0</v>
      </c>
      <c r="AU26" s="6">
        <v>0</v>
      </c>
      <c r="AV26" s="6">
        <v>1</v>
      </c>
      <c r="AW26" s="6"/>
      <c r="AX26" s="6">
        <v>0</v>
      </c>
      <c r="AY26" s="6">
        <v>0</v>
      </c>
      <c r="AZ26" s="6" t="s">
        <v>107</v>
      </c>
      <c r="BA26" s="6">
        <v>0</v>
      </c>
      <c r="BB26" s="6" t="s">
        <v>107</v>
      </c>
      <c r="BC26" s="6">
        <v>0</v>
      </c>
      <c r="BD26" s="6" t="s">
        <v>107</v>
      </c>
      <c r="BE26" s="12">
        <f t="shared" si="14"/>
        <v>0.5</v>
      </c>
      <c r="BF26" s="12">
        <f t="shared" si="15"/>
        <v>1</v>
      </c>
      <c r="BG26" s="3">
        <f t="shared" si="6"/>
        <v>366000</v>
      </c>
      <c r="BH26" s="5">
        <v>274500</v>
      </c>
      <c r="BI26" s="5">
        <v>0</v>
      </c>
      <c r="BJ26" s="5">
        <v>0</v>
      </c>
      <c r="BK26" s="5">
        <v>0</v>
      </c>
      <c r="BL26" s="5">
        <v>0</v>
      </c>
      <c r="BM26" s="5">
        <v>0</v>
      </c>
      <c r="BN26" s="5">
        <v>0</v>
      </c>
      <c r="BO26" s="5">
        <v>0</v>
      </c>
      <c r="BP26" s="5">
        <v>0</v>
      </c>
      <c r="BQ26" s="5">
        <v>0</v>
      </c>
      <c r="BR26" s="5">
        <v>0</v>
      </c>
      <c r="BS26" s="5">
        <v>0</v>
      </c>
      <c r="BT26" s="5">
        <v>0</v>
      </c>
      <c r="BU26" s="5">
        <v>0</v>
      </c>
      <c r="BV26" s="5"/>
      <c r="BW26" s="5">
        <v>91500</v>
      </c>
      <c r="BX26" s="2" t="s">
        <v>107</v>
      </c>
      <c r="BY26" t="s">
        <v>109</v>
      </c>
      <c r="BZ26" s="12">
        <f t="shared" si="7"/>
        <v>100</v>
      </c>
      <c r="CA26" s="10">
        <v>75</v>
      </c>
      <c r="CB26" s="10">
        <v>0</v>
      </c>
      <c r="CC26" s="19">
        <v>0</v>
      </c>
      <c r="CD26" s="12">
        <v>0</v>
      </c>
      <c r="CE26" s="12">
        <v>0</v>
      </c>
      <c r="CG26" s="12">
        <v>0</v>
      </c>
      <c r="CH26" s="12">
        <v>0</v>
      </c>
      <c r="CI26" s="12">
        <v>0</v>
      </c>
      <c r="CJ26" s="12">
        <v>0</v>
      </c>
      <c r="CK26" s="12">
        <v>0</v>
      </c>
      <c r="CO26" t="s">
        <v>197</v>
      </c>
      <c r="CP26" s="12">
        <v>25</v>
      </c>
      <c r="CQ26" t="s">
        <v>198</v>
      </c>
      <c r="CR26" s="12">
        <f t="shared" si="8"/>
        <v>0</v>
      </c>
      <c r="CS26" s="12">
        <f t="shared" si="9"/>
        <v>0</v>
      </c>
      <c r="CT26" s="12">
        <f t="shared" si="10"/>
        <v>0</v>
      </c>
      <c r="CU26" s="12">
        <f t="shared" si="11"/>
        <v>25</v>
      </c>
      <c r="CX26" t="s">
        <v>126</v>
      </c>
    </row>
    <row r="27" spans="1:102" x14ac:dyDescent="0.2">
      <c r="A27">
        <v>2013</v>
      </c>
      <c r="B27" t="s">
        <v>199</v>
      </c>
      <c r="C27" t="s">
        <v>135</v>
      </c>
      <c r="D27" s="16">
        <v>12015</v>
      </c>
      <c r="E27" t="s">
        <v>136</v>
      </c>
      <c r="F27" t="s">
        <v>137</v>
      </c>
      <c r="G27" t="s">
        <v>120</v>
      </c>
      <c r="H27" t="s">
        <v>107</v>
      </c>
      <c r="I27" t="s">
        <v>121</v>
      </c>
      <c r="J27">
        <v>2011</v>
      </c>
      <c r="K27">
        <f t="shared" si="0"/>
        <v>2</v>
      </c>
      <c r="L27" t="s">
        <v>108</v>
      </c>
      <c r="M27" t="s">
        <v>108</v>
      </c>
      <c r="O27" s="3">
        <v>250000</v>
      </c>
      <c r="P27" s="3">
        <v>250000</v>
      </c>
      <c r="S27" s="5">
        <f t="shared" si="12"/>
        <v>250000</v>
      </c>
      <c r="T27" s="5">
        <f>P27*(AM27/100)</f>
        <v>225000</v>
      </c>
      <c r="U27" s="5">
        <f>P27*(AN27/100)</f>
        <v>0</v>
      </c>
      <c r="V27" s="5">
        <f>P27*(AO27/100)</f>
        <v>0</v>
      </c>
      <c r="W27" s="5">
        <f>P27*(AP27/100)</f>
        <v>0</v>
      </c>
      <c r="X27" s="5">
        <f>P27*(AQ27/100)</f>
        <v>12500</v>
      </c>
      <c r="Y27" s="5">
        <f>P27*(AR27/100)</f>
        <v>0</v>
      </c>
      <c r="Z27" s="5">
        <f>P27*(AS27/100)</f>
        <v>12500</v>
      </c>
      <c r="AA27" s="5">
        <f>P27*(AT27/100)</f>
        <v>0</v>
      </c>
      <c r="AB27" s="5">
        <f>P27*(AU27/100)</f>
        <v>0</v>
      </c>
      <c r="AC27" s="5">
        <f>P27*(AV27/100)</f>
        <v>0</v>
      </c>
      <c r="AE27" s="5">
        <f>P27*(AX27/100)</f>
        <v>0</v>
      </c>
      <c r="AF27" s="5">
        <f>P27*(AY27/100)</f>
        <v>0</v>
      </c>
      <c r="AH27" s="5">
        <f>P27*(BA27/100)</f>
        <v>0</v>
      </c>
      <c r="AI27" s="5"/>
      <c r="AJ27" s="5">
        <f>P27*(BC27/100)</f>
        <v>0</v>
      </c>
      <c r="AK27" t="s">
        <v>107</v>
      </c>
      <c r="AL27" s="6">
        <f t="shared" si="13"/>
        <v>100</v>
      </c>
      <c r="AM27" s="6">
        <v>90</v>
      </c>
      <c r="AN27" s="6">
        <v>0</v>
      </c>
      <c r="AO27" s="6">
        <v>0</v>
      </c>
      <c r="AP27" s="6">
        <v>0</v>
      </c>
      <c r="AQ27" s="6">
        <v>5</v>
      </c>
      <c r="AR27" s="6">
        <v>0</v>
      </c>
      <c r="AS27" s="6">
        <v>5</v>
      </c>
      <c r="AT27" s="6">
        <v>0</v>
      </c>
      <c r="AU27" s="6">
        <v>0</v>
      </c>
      <c r="AV27" s="6">
        <v>0</v>
      </c>
      <c r="AW27" s="6"/>
      <c r="AX27" s="6">
        <v>0</v>
      </c>
      <c r="AY27" s="6">
        <v>0</v>
      </c>
      <c r="AZ27" s="6" t="s">
        <v>107</v>
      </c>
      <c r="BA27" s="6">
        <v>0</v>
      </c>
      <c r="BB27" s="6" t="s">
        <v>107</v>
      </c>
      <c r="BC27" s="6">
        <v>0</v>
      </c>
      <c r="BD27" s="6" t="s">
        <v>107</v>
      </c>
      <c r="BE27" s="12">
        <f t="shared" si="14"/>
        <v>0</v>
      </c>
      <c r="BF27" s="12">
        <f t="shared" si="15"/>
        <v>5</v>
      </c>
      <c r="BG27" s="3">
        <f t="shared" si="6"/>
        <v>250000</v>
      </c>
      <c r="BH27" s="5">
        <v>0</v>
      </c>
      <c r="BI27" s="5">
        <v>0</v>
      </c>
      <c r="BJ27" s="5">
        <v>0</v>
      </c>
      <c r="BK27" s="5">
        <v>0</v>
      </c>
      <c r="BL27" s="5">
        <v>0</v>
      </c>
      <c r="BM27" s="5">
        <v>0</v>
      </c>
      <c r="BN27" s="5">
        <v>0</v>
      </c>
      <c r="BO27" s="5">
        <v>0</v>
      </c>
      <c r="BP27" s="5">
        <v>0</v>
      </c>
      <c r="BQ27" s="5">
        <v>0</v>
      </c>
      <c r="BR27" s="5">
        <v>0</v>
      </c>
      <c r="BS27" s="5">
        <v>0</v>
      </c>
      <c r="BT27" s="5">
        <v>0</v>
      </c>
      <c r="BU27" s="5">
        <v>250000</v>
      </c>
      <c r="BV27" s="5"/>
      <c r="BW27" s="5">
        <v>0</v>
      </c>
      <c r="BX27" s="2" t="s">
        <v>107</v>
      </c>
      <c r="BY27" t="s">
        <v>109</v>
      </c>
      <c r="BZ27" s="12">
        <f t="shared" si="7"/>
        <v>100</v>
      </c>
      <c r="CA27" s="10">
        <v>0</v>
      </c>
      <c r="CB27" s="10">
        <v>0</v>
      </c>
      <c r="CC27" s="19">
        <v>0</v>
      </c>
      <c r="CD27" s="12">
        <v>0</v>
      </c>
      <c r="CE27" s="12">
        <v>0</v>
      </c>
      <c r="CG27" s="12">
        <v>0</v>
      </c>
      <c r="CH27" s="12">
        <v>0</v>
      </c>
      <c r="CI27" s="12">
        <v>0</v>
      </c>
      <c r="CJ27" s="12">
        <v>0</v>
      </c>
      <c r="CK27" s="12">
        <v>0</v>
      </c>
      <c r="CN27" s="12">
        <v>100</v>
      </c>
      <c r="CO27" t="s">
        <v>200</v>
      </c>
      <c r="CP27" s="12">
        <v>0</v>
      </c>
      <c r="CQ27" t="s">
        <v>107</v>
      </c>
      <c r="CR27" s="12">
        <f t="shared" si="8"/>
        <v>0</v>
      </c>
      <c r="CS27" s="12">
        <f t="shared" si="9"/>
        <v>0</v>
      </c>
      <c r="CT27" s="12">
        <f t="shared" si="10"/>
        <v>0</v>
      </c>
      <c r="CU27" s="12">
        <f t="shared" si="11"/>
        <v>100</v>
      </c>
      <c r="CX27" t="s">
        <v>110</v>
      </c>
    </row>
    <row r="28" spans="1:102" x14ac:dyDescent="0.2">
      <c r="A28">
        <v>2013</v>
      </c>
      <c r="B28" t="s">
        <v>201</v>
      </c>
      <c r="C28" t="s">
        <v>180</v>
      </c>
      <c r="D28" s="16">
        <v>16335</v>
      </c>
      <c r="E28" t="s">
        <v>136</v>
      </c>
      <c r="F28" t="s">
        <v>137</v>
      </c>
      <c r="G28" t="s">
        <v>202</v>
      </c>
      <c r="H28" t="s">
        <v>107</v>
      </c>
      <c r="I28" t="s">
        <v>143</v>
      </c>
      <c r="J28">
        <v>1870</v>
      </c>
      <c r="K28">
        <f t="shared" si="0"/>
        <v>143</v>
      </c>
      <c r="L28" t="s">
        <v>148</v>
      </c>
      <c r="M28" t="s">
        <v>149</v>
      </c>
      <c r="O28" s="3">
        <v>300000</v>
      </c>
      <c r="P28" s="3">
        <v>219000</v>
      </c>
      <c r="Q28" s="3">
        <v>119365</v>
      </c>
      <c r="R28" s="4">
        <f t="shared" ref="R28:R53" si="16">Q28/O28</f>
        <v>0.39788333333333331</v>
      </c>
      <c r="S28" s="5">
        <f t="shared" si="12"/>
        <v>219000</v>
      </c>
      <c r="T28" s="5">
        <f>P28*(AM28/100)</f>
        <v>43800</v>
      </c>
      <c r="U28" s="5">
        <f>P28*(AN28/100)</f>
        <v>4380</v>
      </c>
      <c r="V28" s="5">
        <f>P28*(AO28/100)</f>
        <v>39420</v>
      </c>
      <c r="W28" s="5">
        <f>P28*(AP28/100)</f>
        <v>0</v>
      </c>
      <c r="X28" s="5">
        <f>P28*(AQ28/100)</f>
        <v>43800</v>
      </c>
      <c r="Y28" s="5">
        <f>P28*(AR28/100)</f>
        <v>10950</v>
      </c>
      <c r="Z28" s="5">
        <f>P28*(AS28/100)</f>
        <v>43800</v>
      </c>
      <c r="AA28" s="5">
        <f>P28*(AT28/100)</f>
        <v>4380</v>
      </c>
      <c r="AB28" s="5">
        <f>P28*(AU28/100)</f>
        <v>4380</v>
      </c>
      <c r="AC28" s="5">
        <f>P28*(AV28/100)</f>
        <v>21900</v>
      </c>
      <c r="AD28" s="5">
        <f>$P$422*AW28</f>
        <v>0</v>
      </c>
      <c r="AE28" s="5">
        <f>P28*(AX28/100)</f>
        <v>2190</v>
      </c>
      <c r="AF28" s="5">
        <f>Q28*(AY28/100)</f>
        <v>0</v>
      </c>
      <c r="AH28" s="5">
        <f>P28*(BA28/100)</f>
        <v>0</v>
      </c>
      <c r="AI28" s="5"/>
      <c r="AJ28" s="5">
        <f>P28*(BC28/100)</f>
        <v>0</v>
      </c>
      <c r="AK28" t="s">
        <v>107</v>
      </c>
      <c r="AL28" s="6">
        <f t="shared" si="13"/>
        <v>100</v>
      </c>
      <c r="AM28" s="6">
        <v>20</v>
      </c>
      <c r="AN28" s="6">
        <v>2</v>
      </c>
      <c r="AO28" s="6">
        <v>18</v>
      </c>
      <c r="AP28" s="6">
        <v>0</v>
      </c>
      <c r="AQ28" s="6">
        <v>20</v>
      </c>
      <c r="AR28" s="6">
        <v>5</v>
      </c>
      <c r="AS28" s="6">
        <v>20</v>
      </c>
      <c r="AT28" s="6">
        <v>2</v>
      </c>
      <c r="AU28" s="6">
        <v>2</v>
      </c>
      <c r="AV28" s="6">
        <v>10</v>
      </c>
      <c r="AW28" s="6">
        <v>0</v>
      </c>
      <c r="AX28" s="6">
        <v>1</v>
      </c>
      <c r="AY28" s="6">
        <v>0</v>
      </c>
      <c r="AZ28" s="6" t="s">
        <v>107</v>
      </c>
      <c r="BA28" s="6">
        <v>0</v>
      </c>
      <c r="BB28" s="6" t="s">
        <v>107</v>
      </c>
      <c r="BC28" s="6">
        <v>0</v>
      </c>
      <c r="BD28" s="6" t="s">
        <v>107</v>
      </c>
      <c r="BE28" s="12">
        <f t="shared" si="14"/>
        <v>18</v>
      </c>
      <c r="BF28" s="12">
        <f t="shared" si="15"/>
        <v>35</v>
      </c>
      <c r="BG28" s="3">
        <f t="shared" si="6"/>
        <v>219000</v>
      </c>
      <c r="BH28" s="5">
        <v>219000</v>
      </c>
      <c r="BI28" s="5">
        <v>0</v>
      </c>
      <c r="BJ28" s="5">
        <v>0</v>
      </c>
      <c r="BK28" s="5">
        <v>0</v>
      </c>
      <c r="BL28" s="5">
        <v>0</v>
      </c>
      <c r="BM28" s="5">
        <v>0</v>
      </c>
      <c r="BN28" s="5">
        <v>0</v>
      </c>
      <c r="BO28" s="5">
        <v>0</v>
      </c>
      <c r="BP28" s="5">
        <v>0</v>
      </c>
      <c r="BQ28" s="5">
        <v>0</v>
      </c>
      <c r="BR28" s="5">
        <v>0</v>
      </c>
      <c r="BS28" s="5">
        <v>0</v>
      </c>
      <c r="BT28" s="5">
        <v>0</v>
      </c>
      <c r="BU28" s="5">
        <v>0</v>
      </c>
      <c r="BV28" s="5"/>
      <c r="BW28" s="5">
        <v>0</v>
      </c>
      <c r="BX28" s="2" t="s">
        <v>107</v>
      </c>
      <c r="BY28" t="s">
        <v>109</v>
      </c>
      <c r="BZ28" s="12">
        <f t="shared" si="7"/>
        <v>100</v>
      </c>
      <c r="CA28" s="10">
        <v>100</v>
      </c>
      <c r="CB28" s="10">
        <v>0</v>
      </c>
      <c r="CC28" s="19">
        <v>0</v>
      </c>
      <c r="CD28" s="12">
        <v>0</v>
      </c>
      <c r="CE28" s="12">
        <v>0</v>
      </c>
      <c r="CG28" s="12">
        <v>0</v>
      </c>
      <c r="CH28" s="12">
        <v>0</v>
      </c>
      <c r="CI28" s="12">
        <v>0</v>
      </c>
      <c r="CJ28" s="12">
        <v>0</v>
      </c>
      <c r="CK28" s="12">
        <v>0</v>
      </c>
      <c r="CN28" s="12">
        <v>0</v>
      </c>
      <c r="CO28" t="s">
        <v>107</v>
      </c>
      <c r="CP28" s="12">
        <v>0</v>
      </c>
      <c r="CQ28" t="s">
        <v>107</v>
      </c>
      <c r="CR28" s="12">
        <f t="shared" si="8"/>
        <v>0</v>
      </c>
      <c r="CS28" s="12">
        <f t="shared" si="9"/>
        <v>0</v>
      </c>
      <c r="CT28" s="12">
        <f t="shared" si="10"/>
        <v>0</v>
      </c>
      <c r="CU28" s="12">
        <f t="shared" si="11"/>
        <v>0</v>
      </c>
      <c r="CX28" t="s">
        <v>110</v>
      </c>
    </row>
    <row r="29" spans="1:102" x14ac:dyDescent="0.2">
      <c r="A29">
        <v>2013</v>
      </c>
      <c r="B29" t="s">
        <v>203</v>
      </c>
      <c r="C29" t="s">
        <v>204</v>
      </c>
      <c r="D29" s="16">
        <v>59821</v>
      </c>
      <c r="E29" t="s">
        <v>205</v>
      </c>
      <c r="F29" t="s">
        <v>114</v>
      </c>
      <c r="G29" t="s">
        <v>142</v>
      </c>
      <c r="H29" t="s">
        <v>107</v>
      </c>
      <c r="I29" t="s">
        <v>143</v>
      </c>
      <c r="J29">
        <v>2003</v>
      </c>
      <c r="K29">
        <f t="shared" si="0"/>
        <v>10</v>
      </c>
      <c r="L29" t="s">
        <v>131</v>
      </c>
      <c r="M29" t="s">
        <v>131</v>
      </c>
      <c r="O29" s="3">
        <v>914197</v>
      </c>
      <c r="P29" s="3">
        <v>905463</v>
      </c>
      <c r="Q29" s="3">
        <v>890285.92999999993</v>
      </c>
      <c r="R29" s="4">
        <f t="shared" si="16"/>
        <v>0.97384472930889066</v>
      </c>
      <c r="S29" s="5">
        <f t="shared" si="12"/>
        <v>900537</v>
      </c>
      <c r="T29" s="5">
        <v>517140</v>
      </c>
      <c r="U29" s="5">
        <v>27377</v>
      </c>
      <c r="V29" s="5">
        <v>24045</v>
      </c>
      <c r="W29" s="5">
        <v>0</v>
      </c>
      <c r="X29" s="5">
        <v>183607</v>
      </c>
      <c r="Y29" s="5">
        <v>115335</v>
      </c>
      <c r="Z29" s="5">
        <v>32615</v>
      </c>
      <c r="AA29" s="5">
        <v>0</v>
      </c>
      <c r="AB29" s="5">
        <v>0</v>
      </c>
      <c r="AC29" s="5">
        <v>0</v>
      </c>
      <c r="AD29" s="5">
        <v>0</v>
      </c>
      <c r="AE29" s="5">
        <v>418</v>
      </c>
      <c r="AF29" s="5">
        <v>0</v>
      </c>
      <c r="AG29" s="5" t="s">
        <v>206</v>
      </c>
      <c r="AH29" s="5">
        <v>0</v>
      </c>
      <c r="AI29" t="s">
        <v>207</v>
      </c>
      <c r="AJ29" s="3">
        <v>0</v>
      </c>
      <c r="AK29" t="s">
        <v>107</v>
      </c>
      <c r="AL29" s="6">
        <f t="shared" si="13"/>
        <v>100</v>
      </c>
      <c r="AM29" s="12">
        <v>57.425735977533407</v>
      </c>
      <c r="AN29" s="12">
        <v>3.0400749774856557</v>
      </c>
      <c r="AO29" s="12">
        <v>2.6700735227980639</v>
      </c>
      <c r="AP29" s="12">
        <v>0</v>
      </c>
      <c r="AQ29" s="12">
        <v>20.388612572276319</v>
      </c>
      <c r="AR29" s="12">
        <v>12.807358276228516</v>
      </c>
      <c r="AS29" s="12">
        <v>3.621727924560568</v>
      </c>
      <c r="AT29" s="12">
        <v>0</v>
      </c>
      <c r="AU29" s="12">
        <v>0</v>
      </c>
      <c r="AV29" s="12">
        <v>0</v>
      </c>
      <c r="AW29" s="12">
        <v>0</v>
      </c>
      <c r="AX29" s="12">
        <v>4.6416749117471019E-2</v>
      </c>
      <c r="AY29" s="12">
        <v>0</v>
      </c>
      <c r="AZ29" s="12"/>
      <c r="BA29" s="12">
        <v>0</v>
      </c>
      <c r="BB29" s="12"/>
      <c r="BC29" s="12">
        <v>0</v>
      </c>
      <c r="BE29" s="12">
        <f t="shared" si="14"/>
        <v>2.6700735227980639</v>
      </c>
      <c r="BF29" s="12">
        <f t="shared" si="15"/>
        <v>3.668144673678039</v>
      </c>
      <c r="BG29" s="3">
        <f t="shared" si="6"/>
        <v>905463</v>
      </c>
      <c r="BH29">
        <v>86754</v>
      </c>
      <c r="BI29">
        <v>372906</v>
      </c>
      <c r="BJ29">
        <v>217546</v>
      </c>
      <c r="BK29">
        <v>117681</v>
      </c>
      <c r="BL29">
        <v>23913</v>
      </c>
      <c r="BM29">
        <v>0</v>
      </c>
      <c r="BN29">
        <v>1271</v>
      </c>
      <c r="BO29">
        <v>0</v>
      </c>
      <c r="BP29">
        <v>33094</v>
      </c>
      <c r="BQ29">
        <v>28959</v>
      </c>
      <c r="BR29">
        <v>8413</v>
      </c>
      <c r="BS29">
        <v>0</v>
      </c>
      <c r="BT29">
        <v>0</v>
      </c>
      <c r="BU29" s="10">
        <v>14926</v>
      </c>
      <c r="BV29" s="2" t="s">
        <v>208</v>
      </c>
      <c r="BW29" s="10">
        <v>0</v>
      </c>
      <c r="BX29" s="2" t="s">
        <v>107</v>
      </c>
      <c r="BY29" t="s">
        <v>109</v>
      </c>
      <c r="BZ29" s="12">
        <f t="shared" si="7"/>
        <v>100</v>
      </c>
      <c r="CA29" s="10">
        <v>9.5811755974567703</v>
      </c>
      <c r="CB29" s="10">
        <v>41.184013040842089</v>
      </c>
      <c r="CC29" s="10">
        <v>24.025940320035165</v>
      </c>
      <c r="CD29" s="10">
        <v>12.996776234920699</v>
      </c>
      <c r="CE29" s="10">
        <v>2.6409693162503602</v>
      </c>
      <c r="CF29" s="10">
        <v>0</v>
      </c>
      <c r="CG29" s="10">
        <v>0.1403701752584037</v>
      </c>
      <c r="CH29" s="10">
        <v>0</v>
      </c>
      <c r="CI29" s="10">
        <v>3.6549257120390344</v>
      </c>
      <c r="CJ29" s="10">
        <v>3.1982532693218833</v>
      </c>
      <c r="CK29" s="10">
        <v>0.92913791066007112</v>
      </c>
      <c r="CL29" s="10">
        <v>0</v>
      </c>
      <c r="CM29" s="10">
        <v>0</v>
      </c>
      <c r="CN29" s="10">
        <v>1.6484384232155262</v>
      </c>
      <c r="CO29" s="10"/>
      <c r="CP29" s="10">
        <v>0</v>
      </c>
      <c r="CQ29" t="s">
        <v>107</v>
      </c>
      <c r="CR29" s="12">
        <f t="shared" si="8"/>
        <v>65.20995336087725</v>
      </c>
      <c r="CS29" s="12">
        <f t="shared" si="9"/>
        <v>2.6409693162503602</v>
      </c>
      <c r="CT29" s="12">
        <f t="shared" si="10"/>
        <v>7.7823168920209884</v>
      </c>
      <c r="CU29" s="12">
        <f t="shared" si="11"/>
        <v>1.6484384232155262</v>
      </c>
      <c r="CX29" t="s">
        <v>126</v>
      </c>
    </row>
    <row r="30" spans="1:102" x14ac:dyDescent="0.2">
      <c r="A30">
        <v>2013</v>
      </c>
      <c r="B30" t="s">
        <v>209</v>
      </c>
      <c r="C30" t="s">
        <v>210</v>
      </c>
      <c r="D30" s="16">
        <v>85281</v>
      </c>
      <c r="E30" t="s">
        <v>205</v>
      </c>
      <c r="F30" t="s">
        <v>114</v>
      </c>
      <c r="G30" t="s">
        <v>120</v>
      </c>
      <c r="H30" t="s">
        <v>107</v>
      </c>
      <c r="I30" t="s">
        <v>121</v>
      </c>
      <c r="J30">
        <v>2011</v>
      </c>
      <c r="K30">
        <f t="shared" si="0"/>
        <v>2</v>
      </c>
      <c r="L30" t="s">
        <v>108</v>
      </c>
      <c r="M30" t="s">
        <v>108</v>
      </c>
      <c r="O30" s="3">
        <v>200000</v>
      </c>
      <c r="P30" s="3">
        <v>193705</v>
      </c>
      <c r="Q30" s="3">
        <v>220655</v>
      </c>
      <c r="R30" s="4">
        <f t="shared" si="16"/>
        <v>1.103275</v>
      </c>
      <c r="S30" s="5">
        <f t="shared" si="12"/>
        <v>193705</v>
      </c>
      <c r="T30" s="5">
        <v>187705</v>
      </c>
      <c r="U30" s="5">
        <v>0</v>
      </c>
      <c r="V30" s="5">
        <v>3300</v>
      </c>
      <c r="W30" s="5">
        <v>0</v>
      </c>
      <c r="X30" s="5">
        <v>0</v>
      </c>
      <c r="Y30" s="5">
        <v>2000</v>
      </c>
      <c r="Z30" s="5">
        <v>200</v>
      </c>
      <c r="AA30" s="5">
        <v>0</v>
      </c>
      <c r="AB30" s="5">
        <v>0</v>
      </c>
      <c r="AC30" s="5">
        <v>500</v>
      </c>
      <c r="AD30" s="5">
        <v>0</v>
      </c>
      <c r="AE30" s="5">
        <v>0</v>
      </c>
      <c r="AF30" s="5">
        <v>0</v>
      </c>
      <c r="AG30" s="5" t="s">
        <v>107</v>
      </c>
      <c r="AH30" s="5">
        <v>0</v>
      </c>
      <c r="AI30" t="s">
        <v>107</v>
      </c>
      <c r="AJ30" s="3">
        <v>0</v>
      </c>
      <c r="AK30" t="s">
        <v>107</v>
      </c>
      <c r="AL30" s="6">
        <f t="shared" si="13"/>
        <v>100</v>
      </c>
      <c r="AM30" s="12">
        <v>96.902506388580576</v>
      </c>
      <c r="AN30" s="12">
        <v>0</v>
      </c>
      <c r="AO30" s="12">
        <v>1.7036214862806844</v>
      </c>
      <c r="AP30" s="12">
        <v>0</v>
      </c>
      <c r="AQ30" s="12">
        <v>0</v>
      </c>
      <c r="AR30" s="12">
        <v>1.032497870473142</v>
      </c>
      <c r="AS30" s="12">
        <v>0.10324978704731422</v>
      </c>
      <c r="AT30" s="12">
        <v>0</v>
      </c>
      <c r="AU30" s="12">
        <v>0</v>
      </c>
      <c r="AV30" s="12">
        <v>0.2581244676182855</v>
      </c>
      <c r="AW30" s="12">
        <v>0</v>
      </c>
      <c r="AX30" s="12">
        <v>0</v>
      </c>
      <c r="AY30" s="12">
        <v>0</v>
      </c>
      <c r="AZ30" s="12"/>
      <c r="BA30" s="12">
        <v>0</v>
      </c>
      <c r="BB30" s="12"/>
      <c r="BC30" s="12">
        <v>0</v>
      </c>
      <c r="BE30" s="12">
        <f t="shared" si="14"/>
        <v>1.7036214862806844</v>
      </c>
      <c r="BF30" s="12">
        <f t="shared" si="15"/>
        <v>0.36137425466559969</v>
      </c>
      <c r="BG30" s="3">
        <f t="shared" si="6"/>
        <v>193705</v>
      </c>
      <c r="BH30">
        <v>193705</v>
      </c>
      <c r="BI30">
        <v>0</v>
      </c>
      <c r="BJ30">
        <v>0</v>
      </c>
      <c r="BK30">
        <v>0</v>
      </c>
      <c r="BL30">
        <v>0</v>
      </c>
      <c r="BM30">
        <v>0</v>
      </c>
      <c r="BN30">
        <v>0</v>
      </c>
      <c r="BO30">
        <v>0</v>
      </c>
      <c r="BP30">
        <v>0</v>
      </c>
      <c r="BQ30">
        <v>0</v>
      </c>
      <c r="BR30">
        <v>0</v>
      </c>
      <c r="BS30">
        <v>0</v>
      </c>
      <c r="BT30">
        <v>0</v>
      </c>
      <c r="BU30" s="10">
        <v>0</v>
      </c>
      <c r="BV30" s="2" t="s">
        <v>107</v>
      </c>
      <c r="BW30" s="10">
        <v>0</v>
      </c>
      <c r="BX30" s="2" t="s">
        <v>107</v>
      </c>
      <c r="BY30" t="s">
        <v>109</v>
      </c>
      <c r="BZ30" s="12">
        <f t="shared" si="7"/>
        <v>100</v>
      </c>
      <c r="CA30" s="10">
        <v>100</v>
      </c>
      <c r="CB30" s="10">
        <v>0</v>
      </c>
      <c r="CC30" s="10">
        <v>0</v>
      </c>
      <c r="CD30" s="10">
        <v>0</v>
      </c>
      <c r="CE30" s="10">
        <v>0</v>
      </c>
      <c r="CF30" s="10">
        <v>0</v>
      </c>
      <c r="CG30" s="10">
        <v>0</v>
      </c>
      <c r="CH30" s="10">
        <v>0</v>
      </c>
      <c r="CI30" s="10">
        <v>0</v>
      </c>
      <c r="CJ30" s="10">
        <v>0</v>
      </c>
      <c r="CK30" s="10">
        <v>0</v>
      </c>
      <c r="CL30" s="10">
        <v>0</v>
      </c>
      <c r="CM30" s="10">
        <v>0</v>
      </c>
      <c r="CN30" s="10">
        <v>0</v>
      </c>
      <c r="CO30" s="10"/>
      <c r="CP30" s="10">
        <v>0</v>
      </c>
      <c r="CQ30" t="s">
        <v>107</v>
      </c>
      <c r="CR30" s="12">
        <f t="shared" si="8"/>
        <v>0</v>
      </c>
      <c r="CS30" s="12">
        <f t="shared" si="9"/>
        <v>0</v>
      </c>
      <c r="CT30" s="12">
        <f t="shared" si="10"/>
        <v>0</v>
      </c>
      <c r="CU30" s="12">
        <f t="shared" si="11"/>
        <v>0</v>
      </c>
      <c r="CX30" t="s">
        <v>110</v>
      </c>
    </row>
    <row r="31" spans="1:102" x14ac:dyDescent="0.2">
      <c r="A31">
        <v>2013</v>
      </c>
      <c r="B31" t="s">
        <v>211</v>
      </c>
      <c r="C31" t="s">
        <v>204</v>
      </c>
      <c r="D31" s="16">
        <v>59715</v>
      </c>
      <c r="E31" t="s">
        <v>205</v>
      </c>
      <c r="F31" t="s">
        <v>114</v>
      </c>
      <c r="G31" t="s">
        <v>138</v>
      </c>
      <c r="H31" t="s">
        <v>107</v>
      </c>
      <c r="I31" t="s">
        <v>121</v>
      </c>
      <c r="J31">
        <v>2011</v>
      </c>
      <c r="K31">
        <f t="shared" si="0"/>
        <v>2</v>
      </c>
      <c r="L31" t="s">
        <v>108</v>
      </c>
      <c r="M31" t="s">
        <v>108</v>
      </c>
      <c r="O31" s="3">
        <v>235000</v>
      </c>
      <c r="P31" s="3">
        <v>225000</v>
      </c>
      <c r="Q31" s="3">
        <v>241650</v>
      </c>
      <c r="R31" s="4">
        <f t="shared" si="16"/>
        <v>1.0282978723404255</v>
      </c>
      <c r="S31" s="5">
        <f t="shared" si="12"/>
        <v>225000</v>
      </c>
      <c r="T31" s="5">
        <f>P31*(AM31/100)</f>
        <v>168750</v>
      </c>
      <c r="U31" s="5">
        <f>P31*(AN31/100)</f>
        <v>0</v>
      </c>
      <c r="V31" s="5">
        <f>P31*(AO31/100)</f>
        <v>19125</v>
      </c>
      <c r="W31" s="5">
        <f>P31*(AP31/100)</f>
        <v>0</v>
      </c>
      <c r="X31" s="5">
        <f>P31*(AQ31/100)</f>
        <v>7875.0000000000009</v>
      </c>
      <c r="Y31" s="5">
        <f>P31*(AR31/100)</f>
        <v>7875.0000000000009</v>
      </c>
      <c r="Z31" s="5">
        <f>P31*(AS31/100)</f>
        <v>2250</v>
      </c>
      <c r="AA31" s="5">
        <f>P31*(AT31/100)</f>
        <v>1125</v>
      </c>
      <c r="AB31" s="5">
        <f>P31*(AU31/100)</f>
        <v>3375</v>
      </c>
      <c r="AC31" s="5">
        <f>P31*(AV31/100)</f>
        <v>6750</v>
      </c>
      <c r="AE31" s="5">
        <f>P31*(AX31/100)</f>
        <v>7875.0000000000009</v>
      </c>
      <c r="AF31" s="5">
        <f>P31*(AY31/100)</f>
        <v>0</v>
      </c>
      <c r="AH31" s="5">
        <f>P31*(BA31/100)</f>
        <v>0</v>
      </c>
      <c r="AI31" s="5"/>
      <c r="AJ31" s="5">
        <f>P31*(BC31/100)</f>
        <v>0</v>
      </c>
      <c r="AK31" t="s">
        <v>107</v>
      </c>
      <c r="AL31" s="6">
        <f t="shared" si="13"/>
        <v>100</v>
      </c>
      <c r="AM31" s="6">
        <v>75</v>
      </c>
      <c r="AN31" s="6">
        <v>0</v>
      </c>
      <c r="AO31" s="6">
        <v>8.5</v>
      </c>
      <c r="AP31" s="6">
        <v>0</v>
      </c>
      <c r="AQ31" s="6">
        <v>3.5</v>
      </c>
      <c r="AR31" s="6">
        <v>3.5</v>
      </c>
      <c r="AS31" s="6">
        <v>1</v>
      </c>
      <c r="AT31" s="6">
        <v>0.5</v>
      </c>
      <c r="AU31" s="6">
        <v>1.5</v>
      </c>
      <c r="AV31" s="6">
        <v>3</v>
      </c>
      <c r="AW31" s="6"/>
      <c r="AX31" s="6">
        <v>3.5</v>
      </c>
      <c r="AY31" s="6"/>
      <c r="AZ31" s="6" t="s">
        <v>212</v>
      </c>
      <c r="BA31" s="6"/>
      <c r="BB31" s="6" t="s">
        <v>206</v>
      </c>
      <c r="BC31" s="6">
        <v>0</v>
      </c>
      <c r="BD31" s="6" t="s">
        <v>107</v>
      </c>
      <c r="BE31" s="12">
        <f t="shared" si="14"/>
        <v>8.5</v>
      </c>
      <c r="BF31" s="12">
        <f t="shared" si="15"/>
        <v>9.5</v>
      </c>
      <c r="BG31" s="3">
        <f t="shared" si="6"/>
        <v>225000</v>
      </c>
      <c r="BH31" s="5">
        <v>112500</v>
      </c>
      <c r="BI31" s="5">
        <v>22500</v>
      </c>
      <c r="BJ31" s="5">
        <v>0</v>
      </c>
      <c r="BK31" s="5">
        <v>76500</v>
      </c>
      <c r="BL31" s="5">
        <v>0</v>
      </c>
      <c r="BM31" s="5">
        <v>0</v>
      </c>
      <c r="BN31" s="5">
        <v>0</v>
      </c>
      <c r="BO31" s="5">
        <v>0</v>
      </c>
      <c r="BP31" s="5">
        <v>11250</v>
      </c>
      <c r="BQ31" s="5">
        <v>0</v>
      </c>
      <c r="BR31" s="5">
        <v>2250</v>
      </c>
      <c r="BS31" s="5">
        <v>0</v>
      </c>
      <c r="BT31" s="5">
        <v>0</v>
      </c>
      <c r="BU31" s="5">
        <v>0</v>
      </c>
      <c r="BV31" s="5"/>
      <c r="BW31" s="5">
        <v>0</v>
      </c>
      <c r="BX31" s="2" t="s">
        <v>107</v>
      </c>
      <c r="BY31" t="s">
        <v>109</v>
      </c>
      <c r="BZ31" s="12">
        <f t="shared" si="7"/>
        <v>100</v>
      </c>
      <c r="CA31" s="10">
        <v>50</v>
      </c>
      <c r="CB31" s="10">
        <v>10</v>
      </c>
      <c r="CC31" s="19">
        <v>0</v>
      </c>
      <c r="CD31" s="12">
        <v>34</v>
      </c>
      <c r="CE31" s="12">
        <v>0</v>
      </c>
      <c r="CG31" s="12">
        <v>0</v>
      </c>
      <c r="CH31" s="12">
        <v>0</v>
      </c>
      <c r="CI31" s="12">
        <v>5</v>
      </c>
      <c r="CJ31" s="12">
        <v>0</v>
      </c>
      <c r="CK31" s="12">
        <v>1</v>
      </c>
      <c r="CN31" s="12">
        <v>0</v>
      </c>
      <c r="CO31" t="s">
        <v>107</v>
      </c>
      <c r="CP31" s="12">
        <v>0</v>
      </c>
      <c r="CQ31" t="s">
        <v>107</v>
      </c>
      <c r="CR31" s="12">
        <f t="shared" si="8"/>
        <v>10</v>
      </c>
      <c r="CS31" s="12">
        <f t="shared" si="9"/>
        <v>0</v>
      </c>
      <c r="CT31" s="12">
        <f t="shared" si="10"/>
        <v>6</v>
      </c>
      <c r="CU31" s="12">
        <f t="shared" si="11"/>
        <v>0</v>
      </c>
      <c r="CX31" t="s">
        <v>126</v>
      </c>
    </row>
    <row r="32" spans="1:102" x14ac:dyDescent="0.2">
      <c r="A32">
        <v>2013</v>
      </c>
      <c r="B32" t="s">
        <v>213</v>
      </c>
      <c r="C32" t="s">
        <v>214</v>
      </c>
      <c r="D32" s="16">
        <v>87508</v>
      </c>
      <c r="E32" t="s">
        <v>205</v>
      </c>
      <c r="F32" t="s">
        <v>114</v>
      </c>
      <c r="G32" t="s">
        <v>120</v>
      </c>
      <c r="H32" t="s">
        <v>107</v>
      </c>
      <c r="I32" t="s">
        <v>121</v>
      </c>
      <c r="J32">
        <v>1994</v>
      </c>
      <c r="K32">
        <f t="shared" si="0"/>
        <v>19</v>
      </c>
      <c r="L32" t="s">
        <v>165</v>
      </c>
      <c r="M32" t="s">
        <v>149</v>
      </c>
      <c r="O32" s="3">
        <v>185323</v>
      </c>
      <c r="P32" s="3">
        <v>185323</v>
      </c>
      <c r="Q32" s="3">
        <v>61557.590000000004</v>
      </c>
      <c r="R32" s="4">
        <f t="shared" si="16"/>
        <v>0.33216378970769955</v>
      </c>
      <c r="S32" s="5">
        <f t="shared" si="12"/>
        <v>185323</v>
      </c>
      <c r="T32" s="5">
        <f>P32*(AM32/100)</f>
        <v>129726.09999999999</v>
      </c>
      <c r="U32" s="5">
        <f>P32*(AN32/100)</f>
        <v>3706.46</v>
      </c>
      <c r="V32" s="5">
        <f>P32*(AO32/100)</f>
        <v>11119.38</v>
      </c>
      <c r="W32" s="5">
        <f>P32*(AP32/100)</f>
        <v>0</v>
      </c>
      <c r="X32" s="5">
        <f>P32*(AQ32/100)</f>
        <v>11119.38</v>
      </c>
      <c r="Y32" s="5">
        <f>P32*(AR32/100)</f>
        <v>11119.38</v>
      </c>
      <c r="Z32" s="5">
        <f>P32*(AS32/100)</f>
        <v>18532.3</v>
      </c>
      <c r="AA32" s="5">
        <f>P32*(AT32/100)</f>
        <v>0</v>
      </c>
      <c r="AB32" s="5">
        <f>P32*(AU32/100)</f>
        <v>0</v>
      </c>
      <c r="AC32" s="5">
        <f>P32*(AV32/100)</f>
        <v>0</v>
      </c>
      <c r="AD32" s="5">
        <f>$P$421*AW32</f>
        <v>0</v>
      </c>
      <c r="AE32" s="5">
        <f>P32*(AX32/100)</f>
        <v>0</v>
      </c>
      <c r="AF32" s="5">
        <f>P32*(AY32/100)</f>
        <v>0</v>
      </c>
      <c r="AH32" s="5">
        <f>P32*(BA32/100)</f>
        <v>0</v>
      </c>
      <c r="AI32" s="5"/>
      <c r="AJ32" s="5">
        <f>P32*(BC32/100)</f>
        <v>0</v>
      </c>
      <c r="AK32" t="s">
        <v>107</v>
      </c>
      <c r="AL32" s="6">
        <f t="shared" si="13"/>
        <v>100</v>
      </c>
      <c r="AM32" s="6">
        <v>70</v>
      </c>
      <c r="AN32" s="6">
        <v>2</v>
      </c>
      <c r="AO32" s="6">
        <v>6</v>
      </c>
      <c r="AP32" s="6">
        <v>0</v>
      </c>
      <c r="AQ32" s="6">
        <v>6</v>
      </c>
      <c r="AR32" s="6">
        <v>6</v>
      </c>
      <c r="AS32" s="6">
        <v>10</v>
      </c>
      <c r="AT32" s="6">
        <v>0</v>
      </c>
      <c r="AU32" s="6">
        <v>0</v>
      </c>
      <c r="AV32" s="6">
        <v>0</v>
      </c>
      <c r="AW32" s="6">
        <v>0</v>
      </c>
      <c r="AX32" s="6">
        <v>0</v>
      </c>
      <c r="AY32" s="6">
        <v>0</v>
      </c>
      <c r="AZ32" s="6" t="s">
        <v>107</v>
      </c>
      <c r="BA32" s="6">
        <v>0</v>
      </c>
      <c r="BB32" s="6" t="s">
        <v>107</v>
      </c>
      <c r="BC32" s="6">
        <v>0</v>
      </c>
      <c r="BD32" s="6" t="s">
        <v>107</v>
      </c>
      <c r="BE32" s="12">
        <f t="shared" si="14"/>
        <v>6</v>
      </c>
      <c r="BF32" s="12">
        <f t="shared" si="15"/>
        <v>10</v>
      </c>
      <c r="BG32" s="3">
        <f t="shared" si="6"/>
        <v>185323</v>
      </c>
      <c r="BH32" s="5">
        <v>129726.09999999999</v>
      </c>
      <c r="BI32" s="5">
        <v>0</v>
      </c>
      <c r="BJ32" s="5">
        <v>18532.3</v>
      </c>
      <c r="BK32" s="5">
        <v>0</v>
      </c>
      <c r="BL32" s="5">
        <v>0</v>
      </c>
      <c r="BM32" s="5">
        <v>0</v>
      </c>
      <c r="BN32" s="5">
        <v>0</v>
      </c>
      <c r="BO32" s="5">
        <v>0</v>
      </c>
      <c r="BP32" s="5">
        <v>0</v>
      </c>
      <c r="BQ32" s="5">
        <v>0</v>
      </c>
      <c r="BR32" s="5">
        <v>0</v>
      </c>
      <c r="BS32" s="5">
        <v>0</v>
      </c>
      <c r="BT32" s="5">
        <v>0</v>
      </c>
      <c r="BU32" s="5">
        <v>37064.6</v>
      </c>
      <c r="BV32" s="5"/>
      <c r="BW32" s="5">
        <v>0</v>
      </c>
      <c r="BX32" s="2" t="s">
        <v>107</v>
      </c>
      <c r="BY32" t="s">
        <v>109</v>
      </c>
      <c r="BZ32" s="12">
        <f t="shared" si="7"/>
        <v>100</v>
      </c>
      <c r="CA32" s="10">
        <v>70</v>
      </c>
      <c r="CB32" s="10">
        <v>0</v>
      </c>
      <c r="CC32" s="19">
        <v>10</v>
      </c>
      <c r="CD32" s="12">
        <v>0</v>
      </c>
      <c r="CE32" s="12">
        <v>0</v>
      </c>
      <c r="CG32" s="12">
        <v>0</v>
      </c>
      <c r="CH32" s="12">
        <v>0</v>
      </c>
      <c r="CI32" s="12">
        <v>0</v>
      </c>
      <c r="CJ32" s="12">
        <v>0</v>
      </c>
      <c r="CK32" s="12">
        <v>0</v>
      </c>
      <c r="CN32" s="12">
        <v>20</v>
      </c>
      <c r="CO32" t="s">
        <v>215</v>
      </c>
      <c r="CP32" s="12">
        <v>0</v>
      </c>
      <c r="CQ32" t="s">
        <v>107</v>
      </c>
      <c r="CR32" s="12">
        <f t="shared" si="8"/>
        <v>10</v>
      </c>
      <c r="CS32" s="12">
        <f t="shared" si="9"/>
        <v>0</v>
      </c>
      <c r="CT32" s="12">
        <f t="shared" si="10"/>
        <v>0</v>
      </c>
      <c r="CU32" s="12">
        <f t="shared" si="11"/>
        <v>20</v>
      </c>
      <c r="CX32" t="s">
        <v>110</v>
      </c>
    </row>
    <row r="33" spans="1:102" x14ac:dyDescent="0.2">
      <c r="A33">
        <v>2013</v>
      </c>
      <c r="B33" t="s">
        <v>216</v>
      </c>
      <c r="C33" t="s">
        <v>214</v>
      </c>
      <c r="D33" s="16">
        <v>87105</v>
      </c>
      <c r="E33" t="s">
        <v>205</v>
      </c>
      <c r="F33" t="s">
        <v>114</v>
      </c>
      <c r="G33" t="s">
        <v>120</v>
      </c>
      <c r="H33" t="s">
        <v>107</v>
      </c>
      <c r="I33" t="s">
        <v>121</v>
      </c>
      <c r="J33">
        <v>2010</v>
      </c>
      <c r="K33">
        <f t="shared" si="0"/>
        <v>3</v>
      </c>
      <c r="L33" t="s">
        <v>122</v>
      </c>
      <c r="M33" t="s">
        <v>122</v>
      </c>
      <c r="O33" s="3">
        <v>95000</v>
      </c>
      <c r="P33" s="3">
        <v>85000</v>
      </c>
      <c r="Q33" s="3">
        <v>90100</v>
      </c>
      <c r="R33" s="4">
        <f t="shared" si="16"/>
        <v>0.94842105263157894</v>
      </c>
      <c r="S33" s="5">
        <f t="shared" si="12"/>
        <v>85000</v>
      </c>
      <c r="T33" s="5">
        <f>P33*(AM33/100)</f>
        <v>85000</v>
      </c>
      <c r="U33" s="5">
        <f>P33*(AN33/100)</f>
        <v>0</v>
      </c>
      <c r="V33" s="5">
        <f>P33*(AO33/100)</f>
        <v>0</v>
      </c>
      <c r="W33" s="5">
        <f>P33*(AP33/100)</f>
        <v>0</v>
      </c>
      <c r="X33" s="5">
        <f>P33*(AQ33/100)</f>
        <v>0</v>
      </c>
      <c r="Y33" s="5">
        <f>P33*(AR33/100)</f>
        <v>0</v>
      </c>
      <c r="Z33" s="5">
        <f>P33*(AS33/100)</f>
        <v>0</v>
      </c>
      <c r="AA33" s="5">
        <f>P33*(AT33/100)</f>
        <v>0</v>
      </c>
      <c r="AB33" s="5">
        <f>P33*(AU33/100)</f>
        <v>0</v>
      </c>
      <c r="AC33" s="5">
        <f>P33*(AV33/100)</f>
        <v>0</v>
      </c>
      <c r="AE33" s="5">
        <f>P33*(AX33/100)</f>
        <v>0</v>
      </c>
      <c r="AF33" s="5">
        <f>P33*(AY33/100)</f>
        <v>0</v>
      </c>
      <c r="AH33" s="5">
        <f>P33*(BA33/100)</f>
        <v>0</v>
      </c>
      <c r="AI33" s="5"/>
      <c r="AJ33" s="5">
        <f>P33*(BC33/100)</f>
        <v>0</v>
      </c>
      <c r="AK33" t="s">
        <v>107</v>
      </c>
      <c r="AL33" s="6">
        <f t="shared" si="13"/>
        <v>100</v>
      </c>
      <c r="AM33" s="6">
        <v>100</v>
      </c>
      <c r="AN33" s="6">
        <v>0</v>
      </c>
      <c r="AO33" s="6">
        <v>0</v>
      </c>
      <c r="AP33" s="6">
        <v>0</v>
      </c>
      <c r="AQ33" s="6">
        <v>0</v>
      </c>
      <c r="AR33" s="6">
        <v>0</v>
      </c>
      <c r="AS33" s="6">
        <v>0</v>
      </c>
      <c r="AT33" s="6">
        <v>0</v>
      </c>
      <c r="AU33" s="6">
        <v>0</v>
      </c>
      <c r="AV33" s="6">
        <v>0</v>
      </c>
      <c r="AW33" s="6"/>
      <c r="AX33" s="6">
        <v>0</v>
      </c>
      <c r="AY33" s="6">
        <v>0</v>
      </c>
      <c r="AZ33" s="6" t="s">
        <v>107</v>
      </c>
      <c r="BA33" s="6">
        <v>0</v>
      </c>
      <c r="BB33" s="6" t="s">
        <v>107</v>
      </c>
      <c r="BC33" s="6">
        <v>0</v>
      </c>
      <c r="BD33" s="6" t="s">
        <v>107</v>
      </c>
      <c r="BE33" s="12">
        <f t="shared" si="14"/>
        <v>0</v>
      </c>
      <c r="BF33" s="12">
        <f t="shared" si="15"/>
        <v>0</v>
      </c>
      <c r="BG33" s="3">
        <f t="shared" si="6"/>
        <v>85000</v>
      </c>
      <c r="BH33" s="5">
        <v>0</v>
      </c>
      <c r="BI33" s="5">
        <v>0</v>
      </c>
      <c r="BJ33" s="5">
        <v>21250</v>
      </c>
      <c r="BK33" s="5">
        <v>21250</v>
      </c>
      <c r="BL33" s="5">
        <v>0</v>
      </c>
      <c r="BM33" s="5">
        <v>0</v>
      </c>
      <c r="BN33" s="5">
        <v>0</v>
      </c>
      <c r="BO33" s="5">
        <v>0</v>
      </c>
      <c r="BP33" s="5">
        <v>42500</v>
      </c>
      <c r="BQ33" s="5">
        <v>0</v>
      </c>
      <c r="BR33" s="5">
        <v>0</v>
      </c>
      <c r="BS33" s="5">
        <v>0</v>
      </c>
      <c r="BT33" s="5">
        <v>0</v>
      </c>
      <c r="BU33" s="5">
        <v>0</v>
      </c>
      <c r="BV33" s="5"/>
      <c r="BW33" s="5">
        <v>0</v>
      </c>
      <c r="BX33" s="2" t="s">
        <v>107</v>
      </c>
      <c r="BY33" t="s">
        <v>109</v>
      </c>
      <c r="BZ33" s="12">
        <f t="shared" si="7"/>
        <v>100</v>
      </c>
      <c r="CA33" s="10">
        <v>0</v>
      </c>
      <c r="CB33" s="10">
        <v>0</v>
      </c>
      <c r="CC33" s="19">
        <v>25</v>
      </c>
      <c r="CD33" s="12">
        <v>25</v>
      </c>
      <c r="CE33" s="12">
        <v>0</v>
      </c>
      <c r="CG33" s="12">
        <v>0</v>
      </c>
      <c r="CH33" s="12">
        <v>0</v>
      </c>
      <c r="CI33" s="12">
        <v>50</v>
      </c>
      <c r="CJ33" s="12">
        <v>0</v>
      </c>
      <c r="CK33" s="12">
        <v>0</v>
      </c>
      <c r="CN33" s="12">
        <v>0</v>
      </c>
      <c r="CO33" t="s">
        <v>107</v>
      </c>
      <c r="CP33" s="12">
        <v>0</v>
      </c>
      <c r="CQ33" t="s">
        <v>107</v>
      </c>
      <c r="CR33" s="12">
        <f t="shared" si="8"/>
        <v>25</v>
      </c>
      <c r="CS33" s="12">
        <f t="shared" si="9"/>
        <v>0</v>
      </c>
      <c r="CT33" s="12">
        <f t="shared" si="10"/>
        <v>50</v>
      </c>
      <c r="CU33" s="12">
        <f t="shared" si="11"/>
        <v>0</v>
      </c>
      <c r="CX33" t="s">
        <v>126</v>
      </c>
    </row>
    <row r="34" spans="1:102" x14ac:dyDescent="0.2">
      <c r="A34">
        <v>2013</v>
      </c>
      <c r="B34" t="s">
        <v>217</v>
      </c>
      <c r="C34" t="s">
        <v>218</v>
      </c>
      <c r="D34" s="14">
        <v>2762</v>
      </c>
      <c r="E34" t="s">
        <v>141</v>
      </c>
      <c r="F34" t="s">
        <v>137</v>
      </c>
      <c r="G34" t="s">
        <v>106</v>
      </c>
      <c r="H34" t="s">
        <v>107</v>
      </c>
      <c r="I34" t="s">
        <v>106</v>
      </c>
      <c r="J34">
        <v>1997</v>
      </c>
      <c r="K34">
        <f t="shared" ref="K34:K65" si="17">2013-J34</f>
        <v>16</v>
      </c>
      <c r="L34" t="s">
        <v>165</v>
      </c>
      <c r="M34" t="s">
        <v>149</v>
      </c>
      <c r="O34" s="3">
        <v>3856685</v>
      </c>
      <c r="P34" s="3">
        <v>3427575</v>
      </c>
      <c r="Q34" s="3">
        <v>3651825</v>
      </c>
      <c r="R34" s="4">
        <f t="shared" si="16"/>
        <v>0.94688184282615773</v>
      </c>
      <c r="S34" s="5">
        <f t="shared" si="12"/>
        <v>3427575</v>
      </c>
      <c r="T34" s="5">
        <v>3427575</v>
      </c>
      <c r="U34" s="5">
        <v>0</v>
      </c>
      <c r="V34" s="5">
        <v>0</v>
      </c>
      <c r="W34" s="5">
        <v>0</v>
      </c>
      <c r="X34" s="5">
        <v>0</v>
      </c>
      <c r="Y34" s="5">
        <v>0</v>
      </c>
      <c r="Z34" s="5">
        <v>0</v>
      </c>
      <c r="AA34" s="5">
        <v>0</v>
      </c>
      <c r="AB34" s="5">
        <v>0</v>
      </c>
      <c r="AC34" s="5">
        <v>0</v>
      </c>
      <c r="AD34" s="5">
        <v>0</v>
      </c>
      <c r="AE34" s="5">
        <v>0</v>
      </c>
      <c r="AF34" s="5">
        <v>0</v>
      </c>
      <c r="AG34" s="5" t="s">
        <v>107</v>
      </c>
      <c r="AH34" s="5">
        <v>0</v>
      </c>
      <c r="AI34" t="s">
        <v>107</v>
      </c>
      <c r="AJ34" s="3">
        <v>0</v>
      </c>
      <c r="AK34" t="s">
        <v>107</v>
      </c>
      <c r="AL34" s="6">
        <f t="shared" si="13"/>
        <v>100</v>
      </c>
      <c r="AM34" s="12">
        <v>100</v>
      </c>
      <c r="AN34" s="12">
        <v>0</v>
      </c>
      <c r="AO34" s="12">
        <v>0</v>
      </c>
      <c r="AP34" s="12">
        <v>0</v>
      </c>
      <c r="AQ34" s="12">
        <v>0</v>
      </c>
      <c r="AR34" s="12">
        <v>0</v>
      </c>
      <c r="AS34" s="12">
        <v>0</v>
      </c>
      <c r="AT34" s="12">
        <v>0</v>
      </c>
      <c r="AU34" s="12">
        <v>0</v>
      </c>
      <c r="AV34" s="12">
        <v>0</v>
      </c>
      <c r="AW34" s="12">
        <v>0</v>
      </c>
      <c r="AX34" s="12">
        <v>0</v>
      </c>
      <c r="AY34" s="12">
        <v>0</v>
      </c>
      <c r="AZ34" s="12"/>
      <c r="BA34" s="12">
        <v>0</v>
      </c>
      <c r="BB34" s="12"/>
      <c r="BC34" s="12">
        <v>0</v>
      </c>
      <c r="BE34" s="12">
        <f t="shared" si="14"/>
        <v>0</v>
      </c>
      <c r="BF34" s="12">
        <f t="shared" si="15"/>
        <v>0</v>
      </c>
      <c r="BG34" s="3">
        <f t="shared" ref="BG34:BG65" si="18">SUM(BH34:BW34)</f>
        <v>3427575</v>
      </c>
      <c r="BH34">
        <v>0</v>
      </c>
      <c r="BI34">
        <v>3027575</v>
      </c>
      <c r="BJ34">
        <v>0</v>
      </c>
      <c r="BK34">
        <v>0</v>
      </c>
      <c r="BL34">
        <v>400000</v>
      </c>
      <c r="BM34">
        <v>0</v>
      </c>
      <c r="BN34">
        <v>0</v>
      </c>
      <c r="BO34">
        <v>0</v>
      </c>
      <c r="BP34">
        <v>0</v>
      </c>
      <c r="BQ34">
        <v>0</v>
      </c>
      <c r="BR34">
        <v>0</v>
      </c>
      <c r="BS34">
        <v>0</v>
      </c>
      <c r="BT34">
        <v>0</v>
      </c>
      <c r="BU34" s="10">
        <v>0</v>
      </c>
      <c r="BV34" s="2" t="s">
        <v>107</v>
      </c>
      <c r="BW34" s="10">
        <v>0</v>
      </c>
      <c r="BX34" s="2" t="s">
        <v>107</v>
      </c>
      <c r="BY34" t="s">
        <v>109</v>
      </c>
      <c r="BZ34" s="12">
        <f t="shared" si="7"/>
        <v>100</v>
      </c>
      <c r="CA34" s="10">
        <v>0</v>
      </c>
      <c r="CB34" s="10">
        <v>88.329941722646481</v>
      </c>
      <c r="CC34" s="10">
        <v>0</v>
      </c>
      <c r="CD34" s="10">
        <v>0</v>
      </c>
      <c r="CE34" s="10">
        <v>11.670058277353522</v>
      </c>
      <c r="CF34" s="10">
        <v>0</v>
      </c>
      <c r="CG34" s="10">
        <v>0</v>
      </c>
      <c r="CH34" s="10">
        <v>0</v>
      </c>
      <c r="CI34" s="10">
        <v>0</v>
      </c>
      <c r="CJ34" s="10">
        <v>0</v>
      </c>
      <c r="CK34" s="10">
        <v>0</v>
      </c>
      <c r="CL34" s="10">
        <v>0</v>
      </c>
      <c r="CM34" s="10">
        <v>0</v>
      </c>
      <c r="CN34" s="10">
        <v>0</v>
      </c>
      <c r="CO34" s="10"/>
      <c r="CP34" s="10">
        <v>0</v>
      </c>
      <c r="CQ34" t="s">
        <v>107</v>
      </c>
      <c r="CR34" s="12">
        <f t="shared" ref="CR34:CR65" si="19">SUM(CB34:CC34)</f>
        <v>88.329941722646481</v>
      </c>
      <c r="CS34" s="12">
        <f t="shared" ref="CS34:CS65" si="20">SUM(CE34:CF34)</f>
        <v>11.670058277353522</v>
      </c>
      <c r="CT34" s="12">
        <f t="shared" ref="CT34:CT65" si="21">SUM(CH34:CM34)</f>
        <v>0</v>
      </c>
      <c r="CU34" s="12">
        <f t="shared" ref="CU34:CU65" si="22">SUM(CN34+CP34)</f>
        <v>0</v>
      </c>
      <c r="CX34" t="s">
        <v>126</v>
      </c>
    </row>
    <row r="35" spans="1:102" x14ac:dyDescent="0.2">
      <c r="A35">
        <v>2013</v>
      </c>
      <c r="B35" t="s">
        <v>219</v>
      </c>
      <c r="C35" t="s">
        <v>218</v>
      </c>
      <c r="D35" s="14">
        <v>1226</v>
      </c>
      <c r="E35" t="s">
        <v>141</v>
      </c>
      <c r="F35" t="s">
        <v>137</v>
      </c>
      <c r="G35" t="s">
        <v>120</v>
      </c>
      <c r="H35" t="s">
        <v>220</v>
      </c>
      <c r="I35" t="s">
        <v>121</v>
      </c>
      <c r="J35">
        <v>2008</v>
      </c>
      <c r="K35">
        <f t="shared" si="17"/>
        <v>5</v>
      </c>
      <c r="L35" t="s">
        <v>122</v>
      </c>
      <c r="M35" t="s">
        <v>122</v>
      </c>
      <c r="O35" s="3">
        <v>1350000</v>
      </c>
      <c r="P35" s="3">
        <v>425000</v>
      </c>
      <c r="Q35" s="3">
        <v>1350200</v>
      </c>
      <c r="R35" s="4">
        <f t="shared" si="16"/>
        <v>1.0001481481481482</v>
      </c>
      <c r="S35" s="5">
        <f t="shared" si="12"/>
        <v>425000</v>
      </c>
      <c r="T35" s="5">
        <v>170000</v>
      </c>
      <c r="U35" s="5">
        <v>20000</v>
      </c>
      <c r="V35" s="5">
        <v>22000</v>
      </c>
      <c r="W35" s="5">
        <v>0</v>
      </c>
      <c r="X35" s="5">
        <v>33000</v>
      </c>
      <c r="Y35" s="5">
        <v>0</v>
      </c>
      <c r="Z35" s="5">
        <v>20000</v>
      </c>
      <c r="AA35" s="5">
        <v>33000</v>
      </c>
      <c r="AB35" s="5">
        <v>2000</v>
      </c>
      <c r="AC35" s="5">
        <v>102000</v>
      </c>
      <c r="AD35" s="5">
        <v>0</v>
      </c>
      <c r="AE35" s="5">
        <v>23000</v>
      </c>
      <c r="AF35" s="5">
        <v>0</v>
      </c>
      <c r="AG35" s="5" t="s">
        <v>107</v>
      </c>
      <c r="AH35" s="5">
        <v>0</v>
      </c>
      <c r="AI35" t="s">
        <v>107</v>
      </c>
      <c r="AJ35" s="3">
        <v>0</v>
      </c>
      <c r="AK35" t="s">
        <v>107</v>
      </c>
      <c r="AL35" s="6">
        <f t="shared" si="13"/>
        <v>100</v>
      </c>
      <c r="AM35" s="12">
        <v>40</v>
      </c>
      <c r="AN35" s="12">
        <v>4.7058823529411766</v>
      </c>
      <c r="AO35" s="12">
        <v>5.1764705882352944</v>
      </c>
      <c r="AP35" s="12">
        <v>0</v>
      </c>
      <c r="AQ35" s="12">
        <v>7.764705882352942</v>
      </c>
      <c r="AR35" s="12">
        <v>0</v>
      </c>
      <c r="AS35" s="12">
        <v>4.7058823529411766</v>
      </c>
      <c r="AT35" s="12">
        <v>7.764705882352942</v>
      </c>
      <c r="AU35" s="12">
        <v>0.47058823529411759</v>
      </c>
      <c r="AV35" s="12">
        <v>24</v>
      </c>
      <c r="AW35" s="12">
        <v>0</v>
      </c>
      <c r="AX35" s="12">
        <v>5.4117647058823524</v>
      </c>
      <c r="AY35" s="12">
        <v>0</v>
      </c>
      <c r="AZ35" s="12"/>
      <c r="BA35" s="12">
        <v>0</v>
      </c>
      <c r="BB35" s="12"/>
      <c r="BC35" s="12">
        <v>0</v>
      </c>
      <c r="BE35" s="12">
        <f t="shared" si="14"/>
        <v>5.1764705882352944</v>
      </c>
      <c r="BF35" s="12">
        <f t="shared" si="15"/>
        <v>42.352941176470594</v>
      </c>
      <c r="BG35" s="3">
        <f t="shared" si="18"/>
        <v>425000</v>
      </c>
      <c r="BH35">
        <v>415000</v>
      </c>
      <c r="BI35">
        <v>0</v>
      </c>
      <c r="BJ35">
        <v>0</v>
      </c>
      <c r="BK35">
        <v>0</v>
      </c>
      <c r="BL35">
        <v>0</v>
      </c>
      <c r="BM35">
        <v>0</v>
      </c>
      <c r="BN35">
        <v>0</v>
      </c>
      <c r="BO35">
        <v>0</v>
      </c>
      <c r="BP35">
        <v>10000</v>
      </c>
      <c r="BQ35">
        <v>0</v>
      </c>
      <c r="BR35">
        <v>0</v>
      </c>
      <c r="BS35">
        <v>0</v>
      </c>
      <c r="BT35">
        <v>0</v>
      </c>
      <c r="BU35" s="10">
        <v>0</v>
      </c>
      <c r="BV35" s="2" t="s">
        <v>107</v>
      </c>
      <c r="BW35" s="10">
        <v>0</v>
      </c>
      <c r="BX35" s="2" t="s">
        <v>107</v>
      </c>
      <c r="BY35" t="s">
        <v>109</v>
      </c>
      <c r="BZ35" s="12">
        <f t="shared" si="7"/>
        <v>100</v>
      </c>
      <c r="CA35" s="10">
        <v>97.647058823529406</v>
      </c>
      <c r="CB35" s="10">
        <v>0</v>
      </c>
      <c r="CC35" s="10">
        <v>0</v>
      </c>
      <c r="CD35" s="10">
        <v>0</v>
      </c>
      <c r="CE35" s="10">
        <v>0</v>
      </c>
      <c r="CF35" s="10">
        <v>0</v>
      </c>
      <c r="CG35" s="10">
        <v>0</v>
      </c>
      <c r="CH35" s="10">
        <v>0</v>
      </c>
      <c r="CI35" s="10">
        <v>2.3529411764705883</v>
      </c>
      <c r="CJ35" s="10">
        <v>0</v>
      </c>
      <c r="CK35" s="10">
        <v>0</v>
      </c>
      <c r="CL35" s="10">
        <v>0</v>
      </c>
      <c r="CM35" s="10">
        <v>0</v>
      </c>
      <c r="CN35" s="10">
        <v>0</v>
      </c>
      <c r="CO35" s="10"/>
      <c r="CP35" s="10">
        <v>0</v>
      </c>
      <c r="CQ35" t="s">
        <v>107</v>
      </c>
      <c r="CR35" s="12">
        <f t="shared" si="19"/>
        <v>0</v>
      </c>
      <c r="CS35" s="12">
        <f t="shared" si="20"/>
        <v>0</v>
      </c>
      <c r="CT35" s="12">
        <f t="shared" si="21"/>
        <v>2.3529411764705883</v>
      </c>
      <c r="CU35" s="12">
        <f t="shared" si="22"/>
        <v>0</v>
      </c>
      <c r="CX35" t="s">
        <v>126</v>
      </c>
    </row>
    <row r="36" spans="1:102" x14ac:dyDescent="0.2">
      <c r="A36">
        <v>2013</v>
      </c>
      <c r="B36" t="s">
        <v>221</v>
      </c>
      <c r="C36" t="s">
        <v>222</v>
      </c>
      <c r="D36" s="16">
        <v>5855</v>
      </c>
      <c r="E36" t="s">
        <v>141</v>
      </c>
      <c r="F36" t="s">
        <v>137</v>
      </c>
      <c r="G36" t="s">
        <v>106</v>
      </c>
      <c r="H36" t="s">
        <v>107</v>
      </c>
      <c r="I36" t="s">
        <v>106</v>
      </c>
      <c r="J36">
        <v>2009</v>
      </c>
      <c r="K36">
        <f t="shared" si="17"/>
        <v>4</v>
      </c>
      <c r="L36" t="s">
        <v>122</v>
      </c>
      <c r="M36" t="s">
        <v>122</v>
      </c>
      <c r="O36" s="3">
        <v>250000</v>
      </c>
      <c r="P36" s="3">
        <v>200000</v>
      </c>
      <c r="Q36" s="3">
        <v>250000</v>
      </c>
      <c r="R36" s="4">
        <f t="shared" si="16"/>
        <v>1</v>
      </c>
      <c r="S36" s="5">
        <f t="shared" si="12"/>
        <v>200000</v>
      </c>
      <c r="T36" s="5">
        <v>41200</v>
      </c>
      <c r="U36" s="5">
        <v>0</v>
      </c>
      <c r="V36" s="5">
        <v>31800</v>
      </c>
      <c r="W36" s="5">
        <v>0</v>
      </c>
      <c r="X36" s="5">
        <v>67800</v>
      </c>
      <c r="Y36" s="5">
        <v>26000</v>
      </c>
      <c r="Z36" s="5">
        <v>4000</v>
      </c>
      <c r="AA36" s="5">
        <v>4000</v>
      </c>
      <c r="AB36" s="5">
        <v>0</v>
      </c>
      <c r="AC36" s="5">
        <v>5000</v>
      </c>
      <c r="AD36" s="5">
        <v>0</v>
      </c>
      <c r="AE36" s="5">
        <v>0</v>
      </c>
      <c r="AF36" s="5">
        <v>0</v>
      </c>
      <c r="AG36" s="5" t="s">
        <v>223</v>
      </c>
      <c r="AH36" s="5">
        <v>0</v>
      </c>
      <c r="AI36" t="s">
        <v>224</v>
      </c>
      <c r="AJ36" s="3">
        <v>20200</v>
      </c>
      <c r="AK36" t="s">
        <v>107</v>
      </c>
      <c r="AL36" s="6">
        <f t="shared" si="13"/>
        <v>100</v>
      </c>
      <c r="AM36" s="12">
        <v>20.599999999999998</v>
      </c>
      <c r="AN36" s="12">
        <v>0</v>
      </c>
      <c r="AO36" s="12">
        <v>15.9</v>
      </c>
      <c r="AP36" s="12">
        <v>0</v>
      </c>
      <c r="AQ36" s="12">
        <v>33.900000000000006</v>
      </c>
      <c r="AR36" s="12">
        <v>13</v>
      </c>
      <c r="AS36" s="12">
        <v>2</v>
      </c>
      <c r="AT36" s="12">
        <v>2</v>
      </c>
      <c r="AU36" s="12">
        <v>0</v>
      </c>
      <c r="AV36" s="12">
        <v>2.5</v>
      </c>
      <c r="AW36" s="12">
        <v>0</v>
      </c>
      <c r="AX36" s="12">
        <v>0</v>
      </c>
      <c r="AY36" s="12">
        <v>0</v>
      </c>
      <c r="AZ36" s="12"/>
      <c r="BA36" s="12">
        <v>0</v>
      </c>
      <c r="BB36" s="12"/>
      <c r="BC36" s="12">
        <v>10.100000000000001</v>
      </c>
      <c r="BE36" s="12">
        <f t="shared" si="14"/>
        <v>15.9</v>
      </c>
      <c r="BF36" s="12">
        <f t="shared" si="15"/>
        <v>16.600000000000001</v>
      </c>
      <c r="BG36" s="3">
        <f t="shared" si="18"/>
        <v>200000</v>
      </c>
      <c r="BH36">
        <v>0</v>
      </c>
      <c r="BI36">
        <v>0</v>
      </c>
      <c r="BJ36">
        <v>0</v>
      </c>
      <c r="BK36">
        <v>0</v>
      </c>
      <c r="BL36">
        <v>0</v>
      </c>
      <c r="BM36">
        <v>0</v>
      </c>
      <c r="BN36">
        <v>0</v>
      </c>
      <c r="BO36">
        <v>0</v>
      </c>
      <c r="BP36">
        <v>0</v>
      </c>
      <c r="BQ36">
        <v>0</v>
      </c>
      <c r="BR36">
        <v>0</v>
      </c>
      <c r="BS36">
        <v>0</v>
      </c>
      <c r="BT36">
        <v>0</v>
      </c>
      <c r="BU36" s="10">
        <v>200000</v>
      </c>
      <c r="BV36" s="2" t="s">
        <v>225</v>
      </c>
      <c r="BW36" s="10">
        <v>0</v>
      </c>
      <c r="BX36" s="2" t="s">
        <v>107</v>
      </c>
      <c r="BY36" t="s">
        <v>109</v>
      </c>
      <c r="BZ36" s="12">
        <f t="shared" si="7"/>
        <v>100</v>
      </c>
      <c r="CA36" s="10">
        <v>0</v>
      </c>
      <c r="CB36" s="10">
        <v>0</v>
      </c>
      <c r="CC36" s="10">
        <v>0</v>
      </c>
      <c r="CD36" s="10">
        <v>0</v>
      </c>
      <c r="CE36" s="10">
        <v>0</v>
      </c>
      <c r="CF36" s="10">
        <v>0</v>
      </c>
      <c r="CG36" s="10">
        <v>0</v>
      </c>
      <c r="CH36" s="10">
        <v>0</v>
      </c>
      <c r="CI36" s="10">
        <v>0</v>
      </c>
      <c r="CJ36" s="10">
        <v>0</v>
      </c>
      <c r="CK36" s="10">
        <v>0</v>
      </c>
      <c r="CL36" s="10">
        <v>0</v>
      </c>
      <c r="CM36" s="10">
        <v>0</v>
      </c>
      <c r="CN36" s="10">
        <v>100</v>
      </c>
      <c r="CO36" s="10"/>
      <c r="CP36" s="10">
        <v>0</v>
      </c>
      <c r="CQ36" t="s">
        <v>107</v>
      </c>
      <c r="CR36" s="12">
        <f t="shared" si="19"/>
        <v>0</v>
      </c>
      <c r="CS36" s="12">
        <f t="shared" si="20"/>
        <v>0</v>
      </c>
      <c r="CT36" s="12">
        <f t="shared" si="21"/>
        <v>0</v>
      </c>
      <c r="CU36" s="12">
        <f t="shared" si="22"/>
        <v>100</v>
      </c>
      <c r="CX36" t="s">
        <v>116</v>
      </c>
    </row>
    <row r="37" spans="1:102" x14ac:dyDescent="0.2">
      <c r="A37">
        <v>2013</v>
      </c>
      <c r="B37" t="s">
        <v>226</v>
      </c>
      <c r="C37" t="s">
        <v>218</v>
      </c>
      <c r="D37" s="14">
        <v>1301</v>
      </c>
      <c r="E37" t="s">
        <v>141</v>
      </c>
      <c r="F37" t="s">
        <v>137</v>
      </c>
      <c r="G37" t="s">
        <v>106</v>
      </c>
      <c r="H37" t="s">
        <v>107</v>
      </c>
      <c r="I37" t="s">
        <v>106</v>
      </c>
      <c r="J37">
        <v>2001</v>
      </c>
      <c r="K37">
        <f t="shared" si="17"/>
        <v>12</v>
      </c>
      <c r="L37" t="s">
        <v>154</v>
      </c>
      <c r="M37" t="s">
        <v>149</v>
      </c>
      <c r="O37" s="3">
        <v>542000</v>
      </c>
      <c r="P37" s="3">
        <v>176000</v>
      </c>
      <c r="Q37" s="3">
        <v>577500</v>
      </c>
      <c r="R37" s="4">
        <f t="shared" si="16"/>
        <v>1.0654981549815499</v>
      </c>
      <c r="S37" s="5">
        <f t="shared" si="12"/>
        <v>176000</v>
      </c>
      <c r="T37" s="5">
        <v>0</v>
      </c>
      <c r="U37" s="5">
        <v>176000</v>
      </c>
      <c r="V37" s="5">
        <v>0</v>
      </c>
      <c r="W37" s="5">
        <v>0</v>
      </c>
      <c r="X37" s="5">
        <v>0</v>
      </c>
      <c r="Y37" s="5">
        <v>0</v>
      </c>
      <c r="Z37" s="5">
        <v>0</v>
      </c>
      <c r="AA37" s="5">
        <v>0</v>
      </c>
      <c r="AB37" s="5">
        <v>0</v>
      </c>
      <c r="AC37" s="5">
        <v>0</v>
      </c>
      <c r="AD37" s="5">
        <v>0</v>
      </c>
      <c r="AE37" s="5">
        <v>0</v>
      </c>
      <c r="AF37" s="5">
        <v>0</v>
      </c>
      <c r="AG37" s="5" t="s">
        <v>107</v>
      </c>
      <c r="AH37" s="5">
        <v>0</v>
      </c>
      <c r="AI37" t="s">
        <v>107</v>
      </c>
      <c r="AJ37" s="3">
        <v>0</v>
      </c>
      <c r="AK37" t="s">
        <v>107</v>
      </c>
      <c r="AL37" s="6">
        <f t="shared" si="13"/>
        <v>100</v>
      </c>
      <c r="AM37" s="12">
        <v>0</v>
      </c>
      <c r="AN37" s="12">
        <v>100</v>
      </c>
      <c r="AO37" s="12">
        <v>0</v>
      </c>
      <c r="AP37" s="12">
        <v>0</v>
      </c>
      <c r="AQ37" s="12">
        <v>0</v>
      </c>
      <c r="AR37" s="12">
        <v>0</v>
      </c>
      <c r="AS37" s="12">
        <v>0</v>
      </c>
      <c r="AT37" s="12">
        <v>0</v>
      </c>
      <c r="AU37" s="12">
        <v>0</v>
      </c>
      <c r="AV37" s="12">
        <v>0</v>
      </c>
      <c r="AW37" s="12">
        <v>0</v>
      </c>
      <c r="AX37" s="12">
        <v>0</v>
      </c>
      <c r="AY37" s="12">
        <v>0</v>
      </c>
      <c r="AZ37" s="12"/>
      <c r="BA37" s="12">
        <v>0</v>
      </c>
      <c r="BB37" s="12"/>
      <c r="BC37" s="12">
        <v>0</v>
      </c>
      <c r="BE37" s="12">
        <f t="shared" si="14"/>
        <v>0</v>
      </c>
      <c r="BF37" s="12">
        <f t="shared" si="15"/>
        <v>0</v>
      </c>
      <c r="BG37" s="3">
        <f t="shared" si="18"/>
        <v>176000</v>
      </c>
      <c r="BH37">
        <v>0</v>
      </c>
      <c r="BI37">
        <v>0</v>
      </c>
      <c r="BJ37">
        <v>0</v>
      </c>
      <c r="BK37">
        <v>0</v>
      </c>
      <c r="BL37">
        <v>0</v>
      </c>
      <c r="BM37">
        <v>0</v>
      </c>
      <c r="BN37">
        <v>100000</v>
      </c>
      <c r="BO37">
        <v>0</v>
      </c>
      <c r="BP37">
        <v>70000</v>
      </c>
      <c r="BQ37">
        <v>6000</v>
      </c>
      <c r="BR37">
        <v>0</v>
      </c>
      <c r="BS37">
        <v>0</v>
      </c>
      <c r="BT37">
        <v>0</v>
      </c>
      <c r="BU37" s="10">
        <v>0</v>
      </c>
      <c r="BV37" s="2" t="s">
        <v>107</v>
      </c>
      <c r="BW37" s="10">
        <v>0</v>
      </c>
      <c r="BX37" s="2" t="s">
        <v>107</v>
      </c>
      <c r="BY37" t="s">
        <v>109</v>
      </c>
      <c r="BZ37" s="12">
        <f t="shared" si="7"/>
        <v>100</v>
      </c>
      <c r="CA37" s="10">
        <v>0</v>
      </c>
      <c r="CB37" s="10">
        <v>0</v>
      </c>
      <c r="CC37" s="10">
        <v>0</v>
      </c>
      <c r="CD37" s="10">
        <v>0</v>
      </c>
      <c r="CE37" s="10">
        <v>0</v>
      </c>
      <c r="CF37" s="10">
        <v>0</v>
      </c>
      <c r="CG37" s="10">
        <v>56.81818181818182</v>
      </c>
      <c r="CH37" s="10">
        <v>0</v>
      </c>
      <c r="CI37" s="10">
        <v>39.772727272727273</v>
      </c>
      <c r="CJ37" s="10">
        <v>3.4090909090909087</v>
      </c>
      <c r="CK37" s="10">
        <v>0</v>
      </c>
      <c r="CL37" s="10">
        <v>0</v>
      </c>
      <c r="CM37" s="10">
        <v>0</v>
      </c>
      <c r="CN37" s="10">
        <v>0</v>
      </c>
      <c r="CO37" s="10"/>
      <c r="CP37" s="10">
        <v>0</v>
      </c>
      <c r="CQ37" t="s">
        <v>107</v>
      </c>
      <c r="CR37" s="12">
        <f t="shared" si="19"/>
        <v>0</v>
      </c>
      <c r="CS37" s="12">
        <f t="shared" si="20"/>
        <v>0</v>
      </c>
      <c r="CT37" s="12">
        <f t="shared" si="21"/>
        <v>43.18181818181818</v>
      </c>
      <c r="CU37" s="12">
        <f t="shared" si="22"/>
        <v>0</v>
      </c>
      <c r="CX37" t="s">
        <v>126</v>
      </c>
    </row>
    <row r="38" spans="1:102" x14ac:dyDescent="0.2">
      <c r="A38">
        <v>2013</v>
      </c>
      <c r="B38" t="s">
        <v>227</v>
      </c>
      <c r="C38" t="s">
        <v>222</v>
      </c>
      <c r="D38" s="16">
        <v>5158</v>
      </c>
      <c r="E38" t="s">
        <v>141</v>
      </c>
      <c r="F38" t="s">
        <v>137</v>
      </c>
      <c r="G38" t="s">
        <v>120</v>
      </c>
      <c r="H38" t="s">
        <v>107</v>
      </c>
      <c r="I38" t="s">
        <v>121</v>
      </c>
      <c r="J38">
        <v>2009</v>
      </c>
      <c r="K38">
        <f t="shared" si="17"/>
        <v>4</v>
      </c>
      <c r="L38" t="s">
        <v>122</v>
      </c>
      <c r="M38" t="s">
        <v>122</v>
      </c>
      <c r="O38" s="3">
        <v>143000</v>
      </c>
      <c r="P38" s="3">
        <v>143305</v>
      </c>
      <c r="Q38" s="3">
        <v>142344</v>
      </c>
      <c r="R38" s="4">
        <f t="shared" si="16"/>
        <v>0.99541258741258742</v>
      </c>
      <c r="S38" s="5">
        <f t="shared" si="12"/>
        <v>143305</v>
      </c>
      <c r="T38" s="5">
        <v>69919</v>
      </c>
      <c r="U38" s="5">
        <v>0</v>
      </c>
      <c r="V38" s="5">
        <v>0</v>
      </c>
      <c r="W38" s="5">
        <v>0</v>
      </c>
      <c r="X38" s="5">
        <v>58723</v>
      </c>
      <c r="Y38" s="5">
        <v>6</v>
      </c>
      <c r="Z38" s="5">
        <v>0</v>
      </c>
      <c r="AA38" s="5">
        <v>8523</v>
      </c>
      <c r="AB38" s="5">
        <v>0</v>
      </c>
      <c r="AC38" s="5">
        <v>0</v>
      </c>
      <c r="AD38" s="5">
        <v>0</v>
      </c>
      <c r="AE38" s="5">
        <v>0</v>
      </c>
      <c r="AF38" s="5">
        <v>6134</v>
      </c>
      <c r="AG38" s="5" t="s">
        <v>228</v>
      </c>
      <c r="AH38" s="5">
        <v>0</v>
      </c>
      <c r="AI38" t="s">
        <v>107</v>
      </c>
      <c r="AJ38" s="3">
        <v>0</v>
      </c>
      <c r="AK38" t="s">
        <v>107</v>
      </c>
      <c r="AL38" s="6">
        <f t="shared" si="13"/>
        <v>100</v>
      </c>
      <c r="AM38" s="12">
        <v>48.790342276961724</v>
      </c>
      <c r="AN38" s="12">
        <v>0</v>
      </c>
      <c r="AO38" s="12">
        <v>0</v>
      </c>
      <c r="AP38" s="12">
        <v>0</v>
      </c>
      <c r="AQ38" s="12">
        <v>40.977635113917863</v>
      </c>
      <c r="AR38" s="12">
        <v>4.1868741495411886E-3</v>
      </c>
      <c r="AS38" s="12">
        <v>0</v>
      </c>
      <c r="AT38" s="12">
        <v>5.9474547294232583</v>
      </c>
      <c r="AU38" s="12">
        <v>0</v>
      </c>
      <c r="AV38" s="12">
        <v>0</v>
      </c>
      <c r="AW38" s="12">
        <v>0</v>
      </c>
      <c r="AX38" s="12">
        <v>0</v>
      </c>
      <c r="AY38" s="12">
        <v>4.2803810055476079</v>
      </c>
      <c r="AZ38" s="12"/>
      <c r="BA38" s="12">
        <v>0</v>
      </c>
      <c r="BB38" s="12"/>
      <c r="BC38" s="12">
        <v>0</v>
      </c>
      <c r="BE38" s="12">
        <f t="shared" si="14"/>
        <v>0</v>
      </c>
      <c r="BF38" s="12">
        <f t="shared" si="15"/>
        <v>10.227835734970867</v>
      </c>
      <c r="BG38" s="3">
        <f t="shared" si="18"/>
        <v>143305</v>
      </c>
      <c r="BH38">
        <v>0</v>
      </c>
      <c r="BI38">
        <v>0</v>
      </c>
      <c r="BJ38">
        <v>63547</v>
      </c>
      <c r="BK38">
        <v>5000</v>
      </c>
      <c r="BL38">
        <v>0</v>
      </c>
      <c r="BM38">
        <v>0</v>
      </c>
      <c r="BN38">
        <v>0</v>
      </c>
      <c r="BO38">
        <v>3211</v>
      </c>
      <c r="BP38">
        <v>35799</v>
      </c>
      <c r="BQ38">
        <v>3409</v>
      </c>
      <c r="BR38">
        <v>20363</v>
      </c>
      <c r="BS38" s="10">
        <v>11976</v>
      </c>
      <c r="BT38">
        <v>0</v>
      </c>
      <c r="BU38">
        <v>0</v>
      </c>
      <c r="BV38" s="2" t="s">
        <v>229</v>
      </c>
      <c r="BW38" s="10">
        <v>0</v>
      </c>
      <c r="BX38" s="2" t="s">
        <v>107</v>
      </c>
      <c r="BY38" t="s">
        <v>109</v>
      </c>
      <c r="BZ38" s="12">
        <f t="shared" si="7"/>
        <v>100</v>
      </c>
      <c r="CA38" s="10">
        <v>0</v>
      </c>
      <c r="CB38" s="10">
        <v>0</v>
      </c>
      <c r="CC38" s="10">
        <v>44.343881930148981</v>
      </c>
      <c r="CD38" s="10">
        <v>3.4890617912843238</v>
      </c>
      <c r="CE38" s="10">
        <v>0</v>
      </c>
      <c r="CF38" s="10">
        <v>0</v>
      </c>
      <c r="CG38" s="10">
        <v>0</v>
      </c>
      <c r="CH38" s="10">
        <v>2.2406754823627928</v>
      </c>
      <c r="CI38" s="10">
        <v>24.980984613237499</v>
      </c>
      <c r="CJ38" s="10">
        <v>2.3788423292976519</v>
      </c>
      <c r="CK38" s="10">
        <v>14.209553051184537</v>
      </c>
      <c r="CL38" s="10">
        <v>8.3570008024842117</v>
      </c>
      <c r="CM38" s="10">
        <v>0</v>
      </c>
      <c r="CN38" s="10">
        <v>0</v>
      </c>
      <c r="CO38" s="10"/>
      <c r="CP38" s="10">
        <v>0</v>
      </c>
      <c r="CQ38" t="s">
        <v>107</v>
      </c>
      <c r="CR38" s="12">
        <f t="shared" si="19"/>
        <v>44.343881930148981</v>
      </c>
      <c r="CS38" s="12">
        <f t="shared" si="20"/>
        <v>0</v>
      </c>
      <c r="CT38" s="12">
        <f t="shared" si="21"/>
        <v>52.16705627856669</v>
      </c>
      <c r="CU38" s="12">
        <f t="shared" si="22"/>
        <v>0</v>
      </c>
      <c r="CX38" t="s">
        <v>126</v>
      </c>
    </row>
    <row r="39" spans="1:102" x14ac:dyDescent="0.2">
      <c r="A39">
        <v>2013</v>
      </c>
      <c r="B39" t="s">
        <v>230</v>
      </c>
      <c r="C39" t="s">
        <v>222</v>
      </c>
      <c r="D39" s="16">
        <v>5150</v>
      </c>
      <c r="E39" t="s">
        <v>141</v>
      </c>
      <c r="F39" t="s">
        <v>137</v>
      </c>
      <c r="G39" t="s">
        <v>147</v>
      </c>
      <c r="H39" t="s">
        <v>107</v>
      </c>
      <c r="I39" t="s">
        <v>121</v>
      </c>
      <c r="J39">
        <v>1978</v>
      </c>
      <c r="K39">
        <f t="shared" si="17"/>
        <v>35</v>
      </c>
      <c r="L39" t="s">
        <v>148</v>
      </c>
      <c r="M39" t="s">
        <v>149</v>
      </c>
      <c r="O39" s="3">
        <v>54700000</v>
      </c>
      <c r="P39" s="3">
        <v>54700000</v>
      </c>
      <c r="Q39" s="3">
        <v>50660000</v>
      </c>
      <c r="R39" s="4">
        <f t="shared" si="16"/>
        <v>0.92614259597806214</v>
      </c>
      <c r="S39" s="5">
        <f t="shared" si="12"/>
        <v>54700000</v>
      </c>
      <c r="T39" s="5">
        <f t="shared" ref="T39:T47" si="23">P39*(AM39/100)</f>
        <v>26256000</v>
      </c>
      <c r="U39" s="5">
        <f t="shared" ref="U39:U47" si="24">P39*(AN39/100)</f>
        <v>0</v>
      </c>
      <c r="V39" s="5">
        <f t="shared" ref="V39:V47" si="25">P39*(AO39/100)</f>
        <v>8752000</v>
      </c>
      <c r="W39" s="5">
        <f t="shared" ref="W39:W47" si="26">P39*(AP39/100)</f>
        <v>9846000</v>
      </c>
      <c r="X39" s="5">
        <f t="shared" ref="X39:X47" si="27">P39*(AQ39/100)</f>
        <v>7658000.0000000009</v>
      </c>
      <c r="Y39" s="5">
        <f t="shared" ref="Y39:Y47" si="28">P39*(AR39/100)</f>
        <v>1094000</v>
      </c>
      <c r="Z39" s="5">
        <f t="shared" ref="Z39:Z47" si="29">P39*(AS39/100)</f>
        <v>0</v>
      </c>
      <c r="AA39" s="5">
        <f t="shared" ref="AA39:AA47" si="30">P39*(AT39/100)</f>
        <v>0</v>
      </c>
      <c r="AB39" s="5">
        <f t="shared" ref="AB39:AB47" si="31">P39*(AU39/100)</f>
        <v>0</v>
      </c>
      <c r="AC39" s="5">
        <f t="shared" ref="AC39:AC47" si="32">P39*(AV39/100)</f>
        <v>547000</v>
      </c>
      <c r="AE39" s="5">
        <f t="shared" ref="AE39:AE44" si="33">P39*(AX39/100)</f>
        <v>547000</v>
      </c>
      <c r="AF39" s="5">
        <f t="shared" ref="AF39:AF44" si="34">P39*(AY39/100)</f>
        <v>0</v>
      </c>
      <c r="AH39" s="5">
        <f>P39*(BA39/100)</f>
        <v>0</v>
      </c>
      <c r="AI39" s="5"/>
      <c r="AJ39" s="5">
        <f>P39*(BC39/100)</f>
        <v>0</v>
      </c>
      <c r="AK39" t="s">
        <v>107</v>
      </c>
      <c r="AL39" s="6">
        <f t="shared" si="13"/>
        <v>100</v>
      </c>
      <c r="AM39" s="6">
        <v>48</v>
      </c>
      <c r="AN39" s="6">
        <v>0</v>
      </c>
      <c r="AO39" s="6">
        <v>16</v>
      </c>
      <c r="AP39" s="6">
        <v>18</v>
      </c>
      <c r="AQ39" s="6">
        <v>14</v>
      </c>
      <c r="AR39" s="6">
        <v>2</v>
      </c>
      <c r="AS39" s="6">
        <v>0</v>
      </c>
      <c r="AT39" s="6">
        <v>0</v>
      </c>
      <c r="AU39" s="6">
        <v>0</v>
      </c>
      <c r="AV39" s="6">
        <v>1</v>
      </c>
      <c r="AW39" s="6"/>
      <c r="AX39" s="6">
        <v>1</v>
      </c>
      <c r="AY39" s="6">
        <v>0</v>
      </c>
      <c r="AZ39" s="6" t="s">
        <v>107</v>
      </c>
      <c r="BA39" s="6">
        <v>0</v>
      </c>
      <c r="BB39" s="6" t="s">
        <v>107</v>
      </c>
      <c r="BC39" s="6">
        <v>0</v>
      </c>
      <c r="BD39" s="6" t="s">
        <v>107</v>
      </c>
      <c r="BE39" s="12">
        <f t="shared" si="14"/>
        <v>34</v>
      </c>
      <c r="BF39" s="12">
        <f t="shared" si="15"/>
        <v>2</v>
      </c>
      <c r="BG39" s="3">
        <f t="shared" si="18"/>
        <v>54700000</v>
      </c>
      <c r="BH39" s="5">
        <v>0</v>
      </c>
      <c r="BI39" s="5">
        <v>0</v>
      </c>
      <c r="BJ39" s="5">
        <v>14222000</v>
      </c>
      <c r="BK39" s="5">
        <v>27350000</v>
      </c>
      <c r="BL39" s="5">
        <v>0</v>
      </c>
      <c r="BM39" s="5">
        <v>0</v>
      </c>
      <c r="BN39" s="5">
        <v>547000</v>
      </c>
      <c r="BO39" s="5">
        <v>0</v>
      </c>
      <c r="BP39" s="5">
        <v>1094000</v>
      </c>
      <c r="BQ39" s="5">
        <v>6564000</v>
      </c>
      <c r="BR39" s="5">
        <v>3282000</v>
      </c>
      <c r="BS39" s="5">
        <v>1641000</v>
      </c>
      <c r="BT39" s="5">
        <v>0</v>
      </c>
      <c r="BU39" s="5">
        <v>0</v>
      </c>
      <c r="BV39" s="5"/>
      <c r="BW39" s="5">
        <v>0</v>
      </c>
      <c r="BX39" s="2" t="s">
        <v>107</v>
      </c>
      <c r="BY39" t="s">
        <v>109</v>
      </c>
      <c r="BZ39" s="12">
        <f t="shared" si="7"/>
        <v>100</v>
      </c>
      <c r="CA39" s="10">
        <v>0</v>
      </c>
      <c r="CB39" s="10">
        <v>0</v>
      </c>
      <c r="CC39" s="19">
        <v>26</v>
      </c>
      <c r="CD39" s="12">
        <v>50</v>
      </c>
      <c r="CE39" s="12">
        <v>0</v>
      </c>
      <c r="CG39" s="12">
        <v>1</v>
      </c>
      <c r="CH39" s="12">
        <v>0</v>
      </c>
      <c r="CI39" s="12">
        <v>2</v>
      </c>
      <c r="CJ39" s="12">
        <v>12</v>
      </c>
      <c r="CK39" s="12">
        <v>6</v>
      </c>
      <c r="CL39" s="12">
        <v>3</v>
      </c>
      <c r="CO39" t="s">
        <v>231</v>
      </c>
      <c r="CP39" s="12">
        <v>0</v>
      </c>
      <c r="CQ39" t="s">
        <v>107</v>
      </c>
      <c r="CR39" s="12">
        <f t="shared" si="19"/>
        <v>26</v>
      </c>
      <c r="CS39" s="12">
        <f t="shared" si="20"/>
        <v>0</v>
      </c>
      <c r="CT39" s="12">
        <f t="shared" si="21"/>
        <v>23</v>
      </c>
      <c r="CU39" s="12">
        <f t="shared" si="22"/>
        <v>0</v>
      </c>
      <c r="CX39" t="s">
        <v>110</v>
      </c>
    </row>
    <row r="40" spans="1:102" x14ac:dyDescent="0.2">
      <c r="A40">
        <v>2013</v>
      </c>
      <c r="B40" t="s">
        <v>232</v>
      </c>
      <c r="C40" t="s">
        <v>233</v>
      </c>
      <c r="D40" s="14">
        <v>2860</v>
      </c>
      <c r="E40" t="s">
        <v>141</v>
      </c>
      <c r="F40" t="s">
        <v>137</v>
      </c>
      <c r="G40" t="s">
        <v>106</v>
      </c>
      <c r="H40" t="s">
        <v>107</v>
      </c>
      <c r="I40" t="s">
        <v>106</v>
      </c>
      <c r="J40">
        <v>2004</v>
      </c>
      <c r="K40">
        <f t="shared" si="17"/>
        <v>9</v>
      </c>
      <c r="L40" t="s">
        <v>131</v>
      </c>
      <c r="M40" t="s">
        <v>131</v>
      </c>
      <c r="O40" s="3">
        <v>253773</v>
      </c>
      <c r="P40" s="3">
        <v>1566311</v>
      </c>
      <c r="Q40" s="3">
        <v>263256.59999999998</v>
      </c>
      <c r="R40" s="4">
        <f t="shared" si="16"/>
        <v>1.0373704058351361</v>
      </c>
      <c r="S40" s="5">
        <f t="shared" si="12"/>
        <v>1566311.0000000002</v>
      </c>
      <c r="T40" s="5">
        <f t="shared" si="23"/>
        <v>1174733.25</v>
      </c>
      <c r="U40" s="5">
        <f t="shared" si="24"/>
        <v>0</v>
      </c>
      <c r="V40" s="5">
        <f t="shared" si="25"/>
        <v>156631.1</v>
      </c>
      <c r="W40" s="5">
        <f t="shared" si="26"/>
        <v>0</v>
      </c>
      <c r="X40" s="5">
        <f t="shared" si="27"/>
        <v>156631.1</v>
      </c>
      <c r="Y40" s="5">
        <f t="shared" si="28"/>
        <v>78315.55</v>
      </c>
      <c r="Z40" s="5">
        <f t="shared" si="29"/>
        <v>0</v>
      </c>
      <c r="AA40" s="5">
        <f t="shared" si="30"/>
        <v>0</v>
      </c>
      <c r="AB40" s="5">
        <f t="shared" si="31"/>
        <v>0</v>
      </c>
      <c r="AC40" s="5">
        <f t="shared" si="32"/>
        <v>0</v>
      </c>
      <c r="AE40" s="5">
        <f t="shared" si="33"/>
        <v>0</v>
      </c>
      <c r="AF40" s="5">
        <f t="shared" si="34"/>
        <v>0</v>
      </c>
      <c r="AH40" s="5">
        <f>P40*(BA40/100)</f>
        <v>0</v>
      </c>
      <c r="AI40" s="5"/>
      <c r="AJ40" s="5">
        <f>P40*(BC40/100)</f>
        <v>0</v>
      </c>
      <c r="AK40" t="s">
        <v>107</v>
      </c>
      <c r="AL40" s="6">
        <f t="shared" si="13"/>
        <v>100</v>
      </c>
      <c r="AM40" s="6">
        <v>75</v>
      </c>
      <c r="AN40" s="6">
        <v>0</v>
      </c>
      <c r="AO40" s="6">
        <v>10</v>
      </c>
      <c r="AP40" s="6">
        <v>0</v>
      </c>
      <c r="AQ40" s="6">
        <v>10</v>
      </c>
      <c r="AR40" s="6">
        <v>5</v>
      </c>
      <c r="AS40" s="6">
        <v>0</v>
      </c>
      <c r="AT40" s="6">
        <v>0</v>
      </c>
      <c r="AU40" s="6">
        <v>0</v>
      </c>
      <c r="AV40" s="6">
        <v>0</v>
      </c>
      <c r="AW40" s="6"/>
      <c r="AX40" s="6">
        <v>0</v>
      </c>
      <c r="AY40" s="6">
        <v>0</v>
      </c>
      <c r="AZ40" s="6" t="s">
        <v>107</v>
      </c>
      <c r="BA40" s="6">
        <v>0</v>
      </c>
      <c r="BB40" s="6" t="s">
        <v>107</v>
      </c>
      <c r="BC40" s="6">
        <v>0</v>
      </c>
      <c r="BD40" s="6" t="s">
        <v>107</v>
      </c>
      <c r="BE40" s="12">
        <f t="shared" si="14"/>
        <v>10</v>
      </c>
      <c r="BF40" s="12">
        <f t="shared" si="15"/>
        <v>0</v>
      </c>
      <c r="BG40" s="3">
        <f t="shared" si="18"/>
        <v>1566311</v>
      </c>
      <c r="BH40" s="5">
        <v>0</v>
      </c>
      <c r="BI40" s="5">
        <v>0</v>
      </c>
      <c r="BJ40" s="5">
        <v>0</v>
      </c>
      <c r="BK40" s="5">
        <v>1566311</v>
      </c>
      <c r="BL40" s="5">
        <v>0</v>
      </c>
      <c r="BM40" s="5">
        <v>0</v>
      </c>
      <c r="BN40" s="5">
        <v>0</v>
      </c>
      <c r="BO40" s="5">
        <v>0</v>
      </c>
      <c r="BP40" s="5">
        <v>0</v>
      </c>
      <c r="BQ40" s="5">
        <v>0</v>
      </c>
      <c r="BR40" s="5">
        <v>0</v>
      </c>
      <c r="BS40" s="5">
        <v>0</v>
      </c>
      <c r="BT40" s="5">
        <v>0</v>
      </c>
      <c r="BU40" s="5">
        <v>0</v>
      </c>
      <c r="BV40" s="5"/>
      <c r="BW40" s="5">
        <v>0</v>
      </c>
      <c r="BX40" s="2" t="s">
        <v>107</v>
      </c>
      <c r="BY40" t="s">
        <v>109</v>
      </c>
      <c r="BZ40" s="12">
        <f t="shared" si="7"/>
        <v>100</v>
      </c>
      <c r="CA40" s="10">
        <v>0</v>
      </c>
      <c r="CB40" s="10">
        <v>0</v>
      </c>
      <c r="CC40" s="19">
        <v>0</v>
      </c>
      <c r="CD40" s="12">
        <v>100</v>
      </c>
      <c r="CE40" s="12">
        <v>0</v>
      </c>
      <c r="CG40" s="12">
        <v>0</v>
      </c>
      <c r="CH40" s="12">
        <v>0</v>
      </c>
      <c r="CI40" s="12">
        <v>0</v>
      </c>
      <c r="CJ40" s="12">
        <v>0</v>
      </c>
      <c r="CK40" s="12">
        <v>0</v>
      </c>
      <c r="CN40" s="12">
        <v>0</v>
      </c>
      <c r="CO40" t="s">
        <v>107</v>
      </c>
      <c r="CP40" s="12">
        <v>0</v>
      </c>
      <c r="CQ40" t="s">
        <v>107</v>
      </c>
      <c r="CR40" s="12">
        <f t="shared" si="19"/>
        <v>0</v>
      </c>
      <c r="CS40" s="12">
        <f t="shared" si="20"/>
        <v>0</v>
      </c>
      <c r="CT40" s="12">
        <f t="shared" si="21"/>
        <v>0</v>
      </c>
      <c r="CU40" s="12">
        <f t="shared" si="22"/>
        <v>0</v>
      </c>
      <c r="CX40" t="s">
        <v>110</v>
      </c>
    </row>
    <row r="41" spans="1:102" x14ac:dyDescent="0.2">
      <c r="A41">
        <v>2013</v>
      </c>
      <c r="B41" t="s">
        <v>234</v>
      </c>
      <c r="C41" t="s">
        <v>222</v>
      </c>
      <c r="D41" s="16">
        <v>5401</v>
      </c>
      <c r="E41" t="s">
        <v>141</v>
      </c>
      <c r="F41" t="s">
        <v>137</v>
      </c>
      <c r="G41" t="s">
        <v>106</v>
      </c>
      <c r="H41" t="s">
        <v>107</v>
      </c>
      <c r="I41" t="s">
        <v>106</v>
      </c>
      <c r="J41">
        <v>2008</v>
      </c>
      <c r="K41">
        <f t="shared" si="17"/>
        <v>5</v>
      </c>
      <c r="L41" t="s">
        <v>122</v>
      </c>
      <c r="M41" t="s">
        <v>122</v>
      </c>
      <c r="O41" s="3">
        <v>506904</v>
      </c>
      <c r="P41" s="3">
        <v>506904</v>
      </c>
      <c r="Q41" s="3">
        <v>506120</v>
      </c>
      <c r="R41" s="4">
        <f t="shared" si="16"/>
        <v>0.99845335605953001</v>
      </c>
      <c r="S41" s="5">
        <f t="shared" si="12"/>
        <v>506903.99999999994</v>
      </c>
      <c r="T41" s="5">
        <f t="shared" si="23"/>
        <v>370039.92</v>
      </c>
      <c r="U41" s="5">
        <f t="shared" si="24"/>
        <v>3041.424</v>
      </c>
      <c r="V41" s="5">
        <f t="shared" si="25"/>
        <v>22810.68</v>
      </c>
      <c r="W41" s="5">
        <f t="shared" si="26"/>
        <v>6082.848</v>
      </c>
      <c r="X41" s="5">
        <f t="shared" si="27"/>
        <v>25345.200000000001</v>
      </c>
      <c r="Y41" s="5">
        <f t="shared" si="28"/>
        <v>21796.871999999999</v>
      </c>
      <c r="Z41" s="5">
        <f t="shared" si="29"/>
        <v>506.904</v>
      </c>
      <c r="AA41" s="5">
        <f t="shared" si="30"/>
        <v>13179.504000000001</v>
      </c>
      <c r="AB41" s="5">
        <f t="shared" si="31"/>
        <v>506.904</v>
      </c>
      <c r="AC41" s="5">
        <f t="shared" si="32"/>
        <v>43086.840000000004</v>
      </c>
      <c r="AE41" s="5">
        <f t="shared" si="33"/>
        <v>506.904</v>
      </c>
      <c r="AF41" s="5">
        <f t="shared" si="34"/>
        <v>0</v>
      </c>
      <c r="AH41" s="5">
        <f>$P$269*BA41</f>
        <v>0</v>
      </c>
      <c r="AI41" s="5"/>
      <c r="AJ41" s="5">
        <f>$P$269*BC41</f>
        <v>0</v>
      </c>
      <c r="AK41" t="s">
        <v>107</v>
      </c>
      <c r="AL41" s="6">
        <f t="shared" si="13"/>
        <v>99.999999999999972</v>
      </c>
      <c r="AM41" s="6">
        <v>73</v>
      </c>
      <c r="AN41" s="6">
        <v>0.6</v>
      </c>
      <c r="AO41" s="6">
        <v>4.5</v>
      </c>
      <c r="AP41" s="6">
        <v>1.2</v>
      </c>
      <c r="AQ41" s="6">
        <v>5</v>
      </c>
      <c r="AR41" s="6">
        <v>4.3</v>
      </c>
      <c r="AS41" s="6">
        <v>0.1</v>
      </c>
      <c r="AT41" s="6">
        <v>2.6</v>
      </c>
      <c r="AU41" s="6">
        <v>0.1</v>
      </c>
      <c r="AV41" s="6">
        <v>8.5</v>
      </c>
      <c r="AW41" s="6">
        <v>0</v>
      </c>
      <c r="AX41" s="6">
        <v>0.1</v>
      </c>
      <c r="AY41" s="6"/>
      <c r="AZ41" s="6" t="s">
        <v>107</v>
      </c>
      <c r="BA41" s="6">
        <v>0</v>
      </c>
      <c r="BB41" s="6" t="s">
        <v>107</v>
      </c>
      <c r="BC41" s="6">
        <v>0</v>
      </c>
      <c r="BD41" s="6" t="s">
        <v>107</v>
      </c>
      <c r="BE41" s="12">
        <f t="shared" si="14"/>
        <v>5.7</v>
      </c>
      <c r="BF41" s="12">
        <f t="shared" si="15"/>
        <v>11.4</v>
      </c>
      <c r="BG41" s="3">
        <f t="shared" si="18"/>
        <v>506904</v>
      </c>
      <c r="BH41" s="5">
        <v>506904</v>
      </c>
      <c r="BI41" s="5">
        <v>0</v>
      </c>
      <c r="BJ41" s="5">
        <v>0</v>
      </c>
      <c r="BK41" s="5">
        <v>0</v>
      </c>
      <c r="BL41" s="5">
        <v>0</v>
      </c>
      <c r="BM41" s="5">
        <v>0</v>
      </c>
      <c r="BN41" s="5">
        <v>0</v>
      </c>
      <c r="BO41" s="5">
        <v>0</v>
      </c>
      <c r="BP41" s="5">
        <v>0</v>
      </c>
      <c r="BQ41" s="5">
        <v>0</v>
      </c>
      <c r="BR41" s="5">
        <v>0</v>
      </c>
      <c r="BS41" s="5">
        <v>0</v>
      </c>
      <c r="BT41" s="5">
        <v>0</v>
      </c>
      <c r="BU41" s="5">
        <v>0</v>
      </c>
      <c r="BV41" s="5"/>
      <c r="BW41" s="5">
        <v>0</v>
      </c>
      <c r="BX41" s="2" t="s">
        <v>107</v>
      </c>
      <c r="BY41" t="s">
        <v>109</v>
      </c>
      <c r="BZ41" s="12">
        <f t="shared" si="7"/>
        <v>100</v>
      </c>
      <c r="CA41" s="10">
        <v>100</v>
      </c>
      <c r="CB41" s="10">
        <v>0</v>
      </c>
      <c r="CC41" s="19">
        <v>0</v>
      </c>
      <c r="CD41" s="12">
        <v>0</v>
      </c>
      <c r="CE41" s="12">
        <v>0</v>
      </c>
      <c r="CG41" s="12">
        <v>0</v>
      </c>
      <c r="CH41" s="12">
        <v>0</v>
      </c>
      <c r="CI41" s="12">
        <v>0</v>
      </c>
      <c r="CJ41" s="12">
        <v>0</v>
      </c>
      <c r="CK41" s="12">
        <v>0</v>
      </c>
      <c r="CN41" s="12">
        <v>0</v>
      </c>
      <c r="CO41" t="s">
        <v>107</v>
      </c>
      <c r="CP41" s="12">
        <v>0</v>
      </c>
      <c r="CQ41" t="s">
        <v>107</v>
      </c>
      <c r="CR41" s="12">
        <f t="shared" si="19"/>
        <v>0</v>
      </c>
      <c r="CS41" s="12">
        <f t="shared" si="20"/>
        <v>0</v>
      </c>
      <c r="CT41" s="12">
        <f t="shared" si="21"/>
        <v>0</v>
      </c>
      <c r="CU41" s="12">
        <f t="shared" si="22"/>
        <v>0</v>
      </c>
      <c r="CX41" t="s">
        <v>110</v>
      </c>
    </row>
    <row r="42" spans="1:102" x14ac:dyDescent="0.2">
      <c r="A42">
        <v>2013</v>
      </c>
      <c r="B42" t="s">
        <v>235</v>
      </c>
      <c r="C42" t="s">
        <v>218</v>
      </c>
      <c r="D42" s="14">
        <v>1945</v>
      </c>
      <c r="E42" t="s">
        <v>141</v>
      </c>
      <c r="F42" t="s">
        <v>137</v>
      </c>
      <c r="G42" t="s">
        <v>106</v>
      </c>
      <c r="H42" t="s">
        <v>236</v>
      </c>
      <c r="I42" t="s">
        <v>106</v>
      </c>
      <c r="J42">
        <v>1993</v>
      </c>
      <c r="K42">
        <f t="shared" si="17"/>
        <v>20</v>
      </c>
      <c r="L42" t="s">
        <v>165</v>
      </c>
      <c r="M42" t="s">
        <v>149</v>
      </c>
      <c r="O42" s="3">
        <v>461000</v>
      </c>
      <c r="P42" s="3">
        <v>460773</v>
      </c>
      <c r="Q42" s="3">
        <v>437381.68999999994</v>
      </c>
      <c r="R42" s="4">
        <f t="shared" si="16"/>
        <v>0.94876722342733177</v>
      </c>
      <c r="S42" s="5">
        <f t="shared" si="12"/>
        <v>460773.00000000006</v>
      </c>
      <c r="T42" s="5">
        <f t="shared" si="23"/>
        <v>405480.24</v>
      </c>
      <c r="U42" s="5">
        <f t="shared" si="24"/>
        <v>0</v>
      </c>
      <c r="V42" s="5">
        <f t="shared" si="25"/>
        <v>0</v>
      </c>
      <c r="W42" s="5">
        <f t="shared" si="26"/>
        <v>0</v>
      </c>
      <c r="X42" s="5">
        <f t="shared" si="27"/>
        <v>23038.65</v>
      </c>
      <c r="Y42" s="5">
        <f t="shared" si="28"/>
        <v>0</v>
      </c>
      <c r="Z42" s="5">
        <f t="shared" si="29"/>
        <v>0</v>
      </c>
      <c r="AA42" s="5">
        <f t="shared" si="30"/>
        <v>23038.65</v>
      </c>
      <c r="AB42" s="5">
        <f t="shared" si="31"/>
        <v>0</v>
      </c>
      <c r="AC42" s="5">
        <f t="shared" si="32"/>
        <v>9215.4600000000009</v>
      </c>
      <c r="AE42" s="5">
        <f t="shared" si="33"/>
        <v>0</v>
      </c>
      <c r="AF42" s="5">
        <f t="shared" si="34"/>
        <v>0</v>
      </c>
      <c r="AH42" s="5">
        <f>P42*(BA42/100)</f>
        <v>0</v>
      </c>
      <c r="AI42" s="5"/>
      <c r="AJ42" s="5">
        <f>P42*(BC42/100)</f>
        <v>0</v>
      </c>
      <c r="AK42" t="s">
        <v>107</v>
      </c>
      <c r="AL42" s="6">
        <f t="shared" si="13"/>
        <v>100</v>
      </c>
      <c r="AM42" s="6">
        <v>88</v>
      </c>
      <c r="AN42" s="6">
        <v>0</v>
      </c>
      <c r="AO42" s="6">
        <v>0</v>
      </c>
      <c r="AP42" s="6">
        <v>0</v>
      </c>
      <c r="AQ42" s="6">
        <v>5</v>
      </c>
      <c r="AR42" s="6">
        <v>0</v>
      </c>
      <c r="AS42" s="6">
        <v>0</v>
      </c>
      <c r="AT42" s="6">
        <v>5</v>
      </c>
      <c r="AU42" s="6">
        <v>0</v>
      </c>
      <c r="AV42" s="6">
        <v>2</v>
      </c>
      <c r="AW42" s="6"/>
      <c r="AX42" s="6">
        <v>0</v>
      </c>
      <c r="AY42" s="6">
        <v>0</v>
      </c>
      <c r="AZ42" s="6" t="s">
        <v>107</v>
      </c>
      <c r="BA42" s="6">
        <v>0</v>
      </c>
      <c r="BB42" s="6" t="s">
        <v>107</v>
      </c>
      <c r="BC42" s="6">
        <v>0</v>
      </c>
      <c r="BD42" s="6" t="s">
        <v>107</v>
      </c>
      <c r="BE42" s="12">
        <f t="shared" si="14"/>
        <v>0</v>
      </c>
      <c r="BF42" s="12">
        <f t="shared" si="15"/>
        <v>7</v>
      </c>
      <c r="BG42" s="3">
        <f t="shared" si="18"/>
        <v>460773</v>
      </c>
      <c r="BH42" s="5">
        <v>460773</v>
      </c>
      <c r="BI42" s="5">
        <v>0</v>
      </c>
      <c r="BJ42" s="5">
        <v>0</v>
      </c>
      <c r="BK42" s="5">
        <v>0</v>
      </c>
      <c r="BL42" s="5">
        <v>0</v>
      </c>
      <c r="BM42" s="5">
        <v>0</v>
      </c>
      <c r="BN42" s="5">
        <v>0</v>
      </c>
      <c r="BO42" s="5">
        <v>0</v>
      </c>
      <c r="BP42" s="5">
        <v>0</v>
      </c>
      <c r="BQ42" s="5">
        <v>0</v>
      </c>
      <c r="BR42" s="5">
        <v>0</v>
      </c>
      <c r="BS42" s="5">
        <v>0</v>
      </c>
      <c r="BT42" s="5">
        <v>0</v>
      </c>
      <c r="BU42" s="5">
        <v>0</v>
      </c>
      <c r="BV42" s="5"/>
      <c r="BW42" s="5">
        <v>0</v>
      </c>
      <c r="BX42" s="2" t="s">
        <v>107</v>
      </c>
      <c r="BY42" t="s">
        <v>109</v>
      </c>
      <c r="BZ42" s="12">
        <f t="shared" si="7"/>
        <v>100</v>
      </c>
      <c r="CA42" s="10">
        <v>100</v>
      </c>
      <c r="CB42" s="10">
        <v>0</v>
      </c>
      <c r="CC42" s="19">
        <v>0</v>
      </c>
      <c r="CD42" s="12">
        <v>0</v>
      </c>
      <c r="CE42" s="12">
        <v>0</v>
      </c>
      <c r="CG42" s="12">
        <v>0</v>
      </c>
      <c r="CH42" s="12">
        <v>0</v>
      </c>
      <c r="CI42" s="12">
        <v>0</v>
      </c>
      <c r="CJ42" s="12">
        <v>0</v>
      </c>
      <c r="CK42" s="12">
        <v>0</v>
      </c>
      <c r="CN42" s="12">
        <v>0</v>
      </c>
      <c r="CO42" t="s">
        <v>107</v>
      </c>
      <c r="CP42" s="12">
        <v>0</v>
      </c>
      <c r="CQ42" t="s">
        <v>107</v>
      </c>
      <c r="CR42" s="12">
        <f t="shared" si="19"/>
        <v>0</v>
      </c>
      <c r="CS42" s="12">
        <f t="shared" si="20"/>
        <v>0</v>
      </c>
      <c r="CT42" s="12">
        <f t="shared" si="21"/>
        <v>0</v>
      </c>
      <c r="CU42" s="12">
        <f t="shared" si="22"/>
        <v>0</v>
      </c>
      <c r="CX42" t="s">
        <v>110</v>
      </c>
    </row>
    <row r="43" spans="1:102" x14ac:dyDescent="0.2">
      <c r="A43">
        <v>2013</v>
      </c>
      <c r="B43" t="s">
        <v>237</v>
      </c>
      <c r="C43" t="s">
        <v>218</v>
      </c>
      <c r="D43" s="14">
        <v>1850</v>
      </c>
      <c r="E43" t="s">
        <v>141</v>
      </c>
      <c r="F43" t="s">
        <v>137</v>
      </c>
      <c r="G43" t="s">
        <v>106</v>
      </c>
      <c r="H43" t="s">
        <v>107</v>
      </c>
      <c r="I43" t="s">
        <v>106</v>
      </c>
      <c r="J43">
        <v>2005</v>
      </c>
      <c r="K43">
        <f t="shared" si="17"/>
        <v>8</v>
      </c>
      <c r="L43" t="s">
        <v>131</v>
      </c>
      <c r="M43" t="s">
        <v>131</v>
      </c>
      <c r="O43" s="3">
        <v>243621</v>
      </c>
      <c r="P43" s="3">
        <v>243621</v>
      </c>
      <c r="Q43" s="3">
        <v>270501</v>
      </c>
      <c r="R43" s="4">
        <f t="shared" si="16"/>
        <v>1.1103353159210414</v>
      </c>
      <c r="S43" s="5">
        <f t="shared" si="12"/>
        <v>243621.00000000003</v>
      </c>
      <c r="T43" s="5">
        <f t="shared" si="23"/>
        <v>241184.79</v>
      </c>
      <c r="U43" s="5">
        <f t="shared" si="24"/>
        <v>0</v>
      </c>
      <c r="V43" s="5">
        <f t="shared" si="25"/>
        <v>0</v>
      </c>
      <c r="W43" s="5">
        <f t="shared" si="26"/>
        <v>0</v>
      </c>
      <c r="X43" s="5">
        <f t="shared" si="27"/>
        <v>0</v>
      </c>
      <c r="Y43" s="5">
        <f t="shared" si="28"/>
        <v>0</v>
      </c>
      <c r="Z43" s="5">
        <f t="shared" si="29"/>
        <v>0</v>
      </c>
      <c r="AA43" s="5">
        <f t="shared" si="30"/>
        <v>0</v>
      </c>
      <c r="AB43" s="5">
        <f t="shared" si="31"/>
        <v>1218.105</v>
      </c>
      <c r="AC43" s="5">
        <f t="shared" si="32"/>
        <v>1218.105</v>
      </c>
      <c r="AE43" s="5">
        <f t="shared" si="33"/>
        <v>0</v>
      </c>
      <c r="AF43" s="5">
        <f t="shared" si="34"/>
        <v>0</v>
      </c>
      <c r="AH43" s="5">
        <f>P43*(BA43/100)</f>
        <v>0</v>
      </c>
      <c r="AI43" s="5"/>
      <c r="AJ43" s="5">
        <f>P43*(BC43/100)</f>
        <v>0</v>
      </c>
      <c r="AK43" t="s">
        <v>107</v>
      </c>
      <c r="AL43" s="6">
        <f t="shared" si="13"/>
        <v>100</v>
      </c>
      <c r="AM43" s="6">
        <v>99</v>
      </c>
      <c r="AN43" s="6">
        <v>0</v>
      </c>
      <c r="AO43" s="6">
        <v>0</v>
      </c>
      <c r="AP43" s="6">
        <v>0</v>
      </c>
      <c r="AQ43" s="6">
        <v>0</v>
      </c>
      <c r="AR43" s="6">
        <v>0</v>
      </c>
      <c r="AS43" s="6">
        <v>0</v>
      </c>
      <c r="AT43" s="6">
        <v>0</v>
      </c>
      <c r="AU43" s="6">
        <v>0.5</v>
      </c>
      <c r="AV43" s="6">
        <v>0.5</v>
      </c>
      <c r="AW43" s="6"/>
      <c r="AX43" s="6">
        <v>0</v>
      </c>
      <c r="AY43" s="6">
        <v>0</v>
      </c>
      <c r="AZ43" s="6" t="s">
        <v>107</v>
      </c>
      <c r="BA43" s="6">
        <v>0</v>
      </c>
      <c r="BB43" s="6" t="s">
        <v>107</v>
      </c>
      <c r="BC43" s="6">
        <v>0</v>
      </c>
      <c r="BD43" s="6" t="s">
        <v>107</v>
      </c>
      <c r="BE43" s="12">
        <f t="shared" si="14"/>
        <v>0</v>
      </c>
      <c r="BF43" s="12">
        <f t="shared" si="15"/>
        <v>1</v>
      </c>
      <c r="BG43" s="3">
        <f t="shared" si="18"/>
        <v>243620.99999999997</v>
      </c>
      <c r="BH43" s="5">
        <v>235825.128</v>
      </c>
      <c r="BI43" s="5">
        <v>0</v>
      </c>
      <c r="BJ43" s="5">
        <v>0</v>
      </c>
      <c r="BK43" s="5">
        <v>1461.7260000000001</v>
      </c>
      <c r="BL43" s="5">
        <v>0</v>
      </c>
      <c r="BM43" s="5">
        <v>0</v>
      </c>
      <c r="BN43" s="5">
        <v>0</v>
      </c>
      <c r="BO43" s="5">
        <v>0</v>
      </c>
      <c r="BP43" s="5">
        <v>2436.21</v>
      </c>
      <c r="BQ43" s="5">
        <v>3410.6939999999995</v>
      </c>
      <c r="BR43" s="5">
        <v>0</v>
      </c>
      <c r="BS43" s="5">
        <v>0</v>
      </c>
      <c r="BT43" s="5">
        <v>0</v>
      </c>
      <c r="BU43" s="5">
        <v>0</v>
      </c>
      <c r="BV43" s="5"/>
      <c r="BW43" s="5">
        <v>487.24200000000002</v>
      </c>
      <c r="BX43" s="2" t="s">
        <v>107</v>
      </c>
      <c r="BY43" t="s">
        <v>109</v>
      </c>
      <c r="BZ43" s="12">
        <f t="shared" si="7"/>
        <v>100</v>
      </c>
      <c r="CA43" s="10">
        <v>96.8</v>
      </c>
      <c r="CB43" s="10">
        <v>0</v>
      </c>
      <c r="CC43" s="19">
        <v>0</v>
      </c>
      <c r="CD43" s="12">
        <v>0.6</v>
      </c>
      <c r="CE43" s="12">
        <v>0</v>
      </c>
      <c r="CG43" s="12">
        <v>0</v>
      </c>
      <c r="CH43" s="12">
        <v>0</v>
      </c>
      <c r="CI43" s="12">
        <v>1</v>
      </c>
      <c r="CJ43" s="12">
        <v>1.4</v>
      </c>
      <c r="CK43" s="12">
        <v>0</v>
      </c>
      <c r="CO43" t="s">
        <v>238</v>
      </c>
      <c r="CP43" s="12">
        <v>0.2</v>
      </c>
      <c r="CQ43" t="s">
        <v>239</v>
      </c>
      <c r="CR43" s="12">
        <f t="shared" si="19"/>
        <v>0</v>
      </c>
      <c r="CS43" s="12">
        <f t="shared" si="20"/>
        <v>0</v>
      </c>
      <c r="CT43" s="12">
        <f t="shared" si="21"/>
        <v>2.4</v>
      </c>
      <c r="CU43" s="12">
        <f t="shared" si="22"/>
        <v>0.2</v>
      </c>
      <c r="CX43" t="s">
        <v>126</v>
      </c>
    </row>
    <row r="44" spans="1:102" x14ac:dyDescent="0.2">
      <c r="A44">
        <v>2013</v>
      </c>
      <c r="B44" t="s">
        <v>240</v>
      </c>
      <c r="C44" t="s">
        <v>222</v>
      </c>
      <c r="D44" s="16">
        <v>5602</v>
      </c>
      <c r="E44" t="s">
        <v>141</v>
      </c>
      <c r="F44" t="s">
        <v>137</v>
      </c>
      <c r="G44" t="s">
        <v>138</v>
      </c>
      <c r="H44" t="s">
        <v>107</v>
      </c>
      <c r="I44" t="s">
        <v>121</v>
      </c>
      <c r="J44">
        <v>2010</v>
      </c>
      <c r="K44">
        <f t="shared" si="17"/>
        <v>3</v>
      </c>
      <c r="L44" t="s">
        <v>122</v>
      </c>
      <c r="M44" t="s">
        <v>122</v>
      </c>
      <c r="O44" s="3">
        <v>175000</v>
      </c>
      <c r="P44" s="3">
        <v>175000</v>
      </c>
      <c r="Q44" s="3">
        <v>140565</v>
      </c>
      <c r="R44" s="4">
        <f t="shared" si="16"/>
        <v>0.8032285714285714</v>
      </c>
      <c r="S44" s="5">
        <f t="shared" si="12"/>
        <v>175000</v>
      </c>
      <c r="T44" s="5">
        <f t="shared" si="23"/>
        <v>70000</v>
      </c>
      <c r="U44" s="5">
        <f t="shared" si="24"/>
        <v>0</v>
      </c>
      <c r="V44" s="5">
        <f t="shared" si="25"/>
        <v>17500</v>
      </c>
      <c r="W44" s="5">
        <f t="shared" si="26"/>
        <v>0</v>
      </c>
      <c r="X44" s="5">
        <f t="shared" si="27"/>
        <v>0</v>
      </c>
      <c r="Y44" s="5">
        <f t="shared" si="28"/>
        <v>8750</v>
      </c>
      <c r="Z44" s="5">
        <f t="shared" si="29"/>
        <v>0</v>
      </c>
      <c r="AA44" s="5">
        <f t="shared" si="30"/>
        <v>17500</v>
      </c>
      <c r="AB44" s="5">
        <f t="shared" si="31"/>
        <v>0</v>
      </c>
      <c r="AC44" s="5">
        <f t="shared" si="32"/>
        <v>61249.999999999993</v>
      </c>
      <c r="AE44" s="5">
        <f t="shared" si="33"/>
        <v>0</v>
      </c>
      <c r="AF44" s="5">
        <f t="shared" si="34"/>
        <v>0</v>
      </c>
      <c r="AH44" s="5">
        <f>P44*(BA44/100)</f>
        <v>0</v>
      </c>
      <c r="AI44" s="5"/>
      <c r="AJ44" s="5">
        <f>P44*(BC44/100)</f>
        <v>0</v>
      </c>
      <c r="AK44" t="s">
        <v>107</v>
      </c>
      <c r="AL44" s="6">
        <f t="shared" si="13"/>
        <v>100</v>
      </c>
      <c r="AM44" s="6">
        <v>40</v>
      </c>
      <c r="AN44" s="6">
        <v>0</v>
      </c>
      <c r="AO44" s="6">
        <v>10</v>
      </c>
      <c r="AP44" s="6">
        <v>0</v>
      </c>
      <c r="AQ44" s="6">
        <v>0</v>
      </c>
      <c r="AR44" s="6">
        <v>5</v>
      </c>
      <c r="AS44" s="6">
        <v>0</v>
      </c>
      <c r="AT44" s="6">
        <v>10</v>
      </c>
      <c r="AU44" s="6">
        <v>0</v>
      </c>
      <c r="AV44" s="6">
        <v>35</v>
      </c>
      <c r="AW44" s="6"/>
      <c r="AX44" s="6">
        <v>0</v>
      </c>
      <c r="AY44" s="6">
        <v>0</v>
      </c>
      <c r="AZ44" s="6" t="s">
        <v>107</v>
      </c>
      <c r="BA44" s="6">
        <v>0</v>
      </c>
      <c r="BB44" s="6" t="s">
        <v>107</v>
      </c>
      <c r="BC44" s="6">
        <v>0</v>
      </c>
      <c r="BD44" s="6" t="s">
        <v>107</v>
      </c>
      <c r="BE44" s="12">
        <f t="shared" si="14"/>
        <v>10</v>
      </c>
      <c r="BF44" s="12">
        <f t="shared" si="15"/>
        <v>45</v>
      </c>
      <c r="BG44" s="3">
        <f t="shared" si="18"/>
        <v>175000</v>
      </c>
      <c r="BH44" s="5">
        <v>175000</v>
      </c>
      <c r="BI44" s="5">
        <v>0</v>
      </c>
      <c r="BJ44" s="5">
        <v>0</v>
      </c>
      <c r="BK44" s="5">
        <v>0</v>
      </c>
      <c r="BL44" s="5">
        <v>0</v>
      </c>
      <c r="BM44" s="5">
        <v>0</v>
      </c>
      <c r="BN44" s="5">
        <v>0</v>
      </c>
      <c r="BO44" s="5">
        <v>0</v>
      </c>
      <c r="BP44" s="5">
        <v>0</v>
      </c>
      <c r="BQ44" s="5">
        <v>0</v>
      </c>
      <c r="BR44" s="5">
        <v>0</v>
      </c>
      <c r="BS44" s="5">
        <v>0</v>
      </c>
      <c r="BT44" s="5">
        <v>0</v>
      </c>
      <c r="BU44" s="5">
        <v>0</v>
      </c>
      <c r="BV44" s="5"/>
      <c r="BW44" s="5">
        <v>0</v>
      </c>
      <c r="BX44" s="2" t="s">
        <v>107</v>
      </c>
      <c r="BY44" t="s">
        <v>109</v>
      </c>
      <c r="BZ44" s="12">
        <f t="shared" si="7"/>
        <v>100</v>
      </c>
      <c r="CA44" s="10">
        <v>100</v>
      </c>
      <c r="CB44" s="10">
        <v>0</v>
      </c>
      <c r="CC44" s="19">
        <v>0</v>
      </c>
      <c r="CD44" s="12">
        <v>0</v>
      </c>
      <c r="CE44" s="12">
        <v>0</v>
      </c>
      <c r="CG44" s="12">
        <v>0</v>
      </c>
      <c r="CH44" s="12">
        <v>0</v>
      </c>
      <c r="CI44" s="12">
        <v>0</v>
      </c>
      <c r="CJ44" s="12">
        <v>0</v>
      </c>
      <c r="CK44" s="12">
        <v>0</v>
      </c>
      <c r="CN44" s="12">
        <v>0</v>
      </c>
      <c r="CO44" t="s">
        <v>107</v>
      </c>
      <c r="CP44" s="12">
        <v>0</v>
      </c>
      <c r="CQ44" t="s">
        <v>107</v>
      </c>
      <c r="CR44" s="12">
        <f t="shared" si="19"/>
        <v>0</v>
      </c>
      <c r="CS44" s="12">
        <f t="shared" si="20"/>
        <v>0</v>
      </c>
      <c r="CT44" s="12">
        <f t="shared" si="21"/>
        <v>0</v>
      </c>
      <c r="CU44" s="12">
        <f t="shared" si="22"/>
        <v>0</v>
      </c>
      <c r="CX44" t="s">
        <v>110</v>
      </c>
    </row>
    <row r="45" spans="1:102" x14ac:dyDescent="0.2">
      <c r="A45">
        <v>2013</v>
      </c>
      <c r="B45" t="s">
        <v>241</v>
      </c>
      <c r="C45" t="s">
        <v>218</v>
      </c>
      <c r="D45" s="14">
        <v>1440</v>
      </c>
      <c r="E45" t="s">
        <v>141</v>
      </c>
      <c r="F45" t="s">
        <v>137</v>
      </c>
      <c r="G45" t="s">
        <v>173</v>
      </c>
      <c r="H45" t="s">
        <v>107</v>
      </c>
      <c r="I45" t="s">
        <v>143</v>
      </c>
      <c r="J45">
        <v>2010</v>
      </c>
      <c r="K45">
        <f t="shared" si="17"/>
        <v>3</v>
      </c>
      <c r="L45" t="s">
        <v>122</v>
      </c>
      <c r="M45" t="s">
        <v>122</v>
      </c>
      <c r="O45" s="3">
        <v>150119</v>
      </c>
      <c r="P45" s="3">
        <v>135360</v>
      </c>
      <c r="Q45" s="3">
        <v>144771.37999999998</v>
      </c>
      <c r="R45" s="4">
        <f t="shared" si="16"/>
        <v>0.96437746054796514</v>
      </c>
      <c r="S45" s="5">
        <f t="shared" si="12"/>
        <v>732652.8</v>
      </c>
      <c r="T45" s="5">
        <f t="shared" si="23"/>
        <v>35193.599999999999</v>
      </c>
      <c r="U45" s="5">
        <f t="shared" si="24"/>
        <v>0</v>
      </c>
      <c r="V45" s="5">
        <f t="shared" si="25"/>
        <v>67680</v>
      </c>
      <c r="W45" s="5">
        <f t="shared" si="26"/>
        <v>0</v>
      </c>
      <c r="X45" s="5">
        <f t="shared" si="27"/>
        <v>6768</v>
      </c>
      <c r="Y45" s="5">
        <f t="shared" si="28"/>
        <v>6768</v>
      </c>
      <c r="Z45" s="5">
        <f t="shared" si="29"/>
        <v>2707.2000000000003</v>
      </c>
      <c r="AA45" s="5">
        <f t="shared" si="30"/>
        <v>6768</v>
      </c>
      <c r="AB45" s="5">
        <f t="shared" si="31"/>
        <v>4060.7999999999997</v>
      </c>
      <c r="AC45" s="5">
        <f t="shared" si="32"/>
        <v>2707.2000000000003</v>
      </c>
      <c r="AD45" s="5">
        <f>$P$436*AW45</f>
        <v>0</v>
      </c>
      <c r="AE45" s="5">
        <f>$P$436*AX45</f>
        <v>600000</v>
      </c>
      <c r="AF45" s="5">
        <f>$P$436*AY45</f>
        <v>0</v>
      </c>
      <c r="AH45" s="5">
        <f>$P$436*BA45</f>
        <v>0</v>
      </c>
      <c r="AI45" s="5"/>
      <c r="AJ45" s="5">
        <f>$P$436*BC45</f>
        <v>0</v>
      </c>
      <c r="AK45" t="s">
        <v>107</v>
      </c>
      <c r="AL45" s="6">
        <f t="shared" si="13"/>
        <v>100</v>
      </c>
      <c r="AM45" s="6">
        <v>26</v>
      </c>
      <c r="AN45" s="6">
        <v>0</v>
      </c>
      <c r="AO45" s="6">
        <v>50</v>
      </c>
      <c r="AP45" s="6">
        <v>0</v>
      </c>
      <c r="AQ45" s="6">
        <v>5</v>
      </c>
      <c r="AR45" s="6">
        <v>5</v>
      </c>
      <c r="AS45" s="6">
        <v>2</v>
      </c>
      <c r="AT45" s="6">
        <v>5</v>
      </c>
      <c r="AU45" s="6">
        <v>3</v>
      </c>
      <c r="AV45" s="6">
        <v>2</v>
      </c>
      <c r="AW45" s="6">
        <v>0</v>
      </c>
      <c r="AX45" s="6">
        <v>2</v>
      </c>
      <c r="AY45" s="6">
        <v>0</v>
      </c>
      <c r="AZ45" s="6" t="s">
        <v>107</v>
      </c>
      <c r="BA45" s="6">
        <v>0</v>
      </c>
      <c r="BB45" s="6" t="s">
        <v>107</v>
      </c>
      <c r="BC45" s="6">
        <v>0</v>
      </c>
      <c r="BD45" s="6" t="s">
        <v>107</v>
      </c>
      <c r="BE45" s="12">
        <f t="shared" si="14"/>
        <v>50</v>
      </c>
      <c r="BF45" s="12">
        <f t="shared" si="15"/>
        <v>14</v>
      </c>
      <c r="BG45" s="3">
        <f t="shared" si="18"/>
        <v>135360</v>
      </c>
      <c r="BH45" s="5">
        <v>0</v>
      </c>
      <c r="BI45" s="5">
        <v>0</v>
      </c>
      <c r="BJ45" s="5">
        <v>135360</v>
      </c>
      <c r="BK45" s="5">
        <v>0</v>
      </c>
      <c r="BL45" s="5">
        <v>0</v>
      </c>
      <c r="BM45" s="5">
        <v>0</v>
      </c>
      <c r="BN45" s="5">
        <v>0</v>
      </c>
      <c r="BO45" s="5">
        <v>0</v>
      </c>
      <c r="BP45" s="5">
        <v>0</v>
      </c>
      <c r="BQ45" s="5">
        <v>0</v>
      </c>
      <c r="BR45" s="5">
        <v>0</v>
      </c>
      <c r="BS45" s="5">
        <v>0</v>
      </c>
      <c r="BT45" s="5">
        <v>0</v>
      </c>
      <c r="BU45" s="5">
        <v>0</v>
      </c>
      <c r="BV45" s="5"/>
      <c r="BW45" s="5">
        <v>0</v>
      </c>
      <c r="BX45" s="2" t="s">
        <v>107</v>
      </c>
      <c r="BY45" t="s">
        <v>109</v>
      </c>
      <c r="BZ45" s="12">
        <f t="shared" si="7"/>
        <v>100</v>
      </c>
      <c r="CA45" s="10">
        <v>0</v>
      </c>
      <c r="CB45" s="10">
        <v>0</v>
      </c>
      <c r="CC45" s="19">
        <v>100</v>
      </c>
      <c r="CD45" s="12">
        <v>0</v>
      </c>
      <c r="CE45" s="12">
        <v>0</v>
      </c>
      <c r="CG45" s="12">
        <v>0</v>
      </c>
      <c r="CH45" s="12">
        <v>0</v>
      </c>
      <c r="CI45" s="12">
        <v>0</v>
      </c>
      <c r="CJ45" s="12">
        <v>0</v>
      </c>
      <c r="CK45" s="12">
        <v>0</v>
      </c>
      <c r="CN45" s="12">
        <v>0</v>
      </c>
      <c r="CO45" t="s">
        <v>107</v>
      </c>
      <c r="CP45" s="12">
        <v>0</v>
      </c>
      <c r="CQ45" t="s">
        <v>107</v>
      </c>
      <c r="CR45" s="12">
        <f t="shared" si="19"/>
        <v>100</v>
      </c>
      <c r="CS45" s="12">
        <f t="shared" si="20"/>
        <v>0</v>
      </c>
      <c r="CT45" s="12">
        <f t="shared" si="21"/>
        <v>0</v>
      </c>
      <c r="CU45" s="12">
        <f t="shared" si="22"/>
        <v>0</v>
      </c>
      <c r="CX45" t="s">
        <v>110</v>
      </c>
    </row>
    <row r="46" spans="1:102" x14ac:dyDescent="0.2">
      <c r="A46">
        <v>2013</v>
      </c>
      <c r="B46" t="s">
        <v>242</v>
      </c>
      <c r="C46" t="s">
        <v>222</v>
      </c>
      <c r="D46" s="16">
        <v>5602</v>
      </c>
      <c r="E46" t="s">
        <v>141</v>
      </c>
      <c r="F46" t="s">
        <v>137</v>
      </c>
      <c r="G46" t="s">
        <v>106</v>
      </c>
      <c r="H46" t="s">
        <v>107</v>
      </c>
      <c r="I46" t="s">
        <v>106</v>
      </c>
      <c r="J46">
        <v>2003</v>
      </c>
      <c r="K46">
        <f t="shared" si="17"/>
        <v>10</v>
      </c>
      <c r="L46" t="s">
        <v>131</v>
      </c>
      <c r="M46" t="s">
        <v>131</v>
      </c>
      <c r="O46" s="3">
        <v>246764</v>
      </c>
      <c r="P46" s="3">
        <v>102803</v>
      </c>
      <c r="Q46" s="3">
        <v>291311</v>
      </c>
      <c r="R46" s="4">
        <f t="shared" si="16"/>
        <v>1.1805247118704512</v>
      </c>
      <c r="S46" s="5">
        <f t="shared" ref="S46:S77" si="35">SUM(T46:AJ46)</f>
        <v>102803</v>
      </c>
      <c r="T46" s="5">
        <f t="shared" si="23"/>
        <v>82242.400000000009</v>
      </c>
      <c r="U46" s="5">
        <f t="shared" si="24"/>
        <v>3084.0899999999997</v>
      </c>
      <c r="V46" s="5">
        <f t="shared" si="25"/>
        <v>8224.24</v>
      </c>
      <c r="W46" s="5">
        <f t="shared" si="26"/>
        <v>0</v>
      </c>
      <c r="X46" s="5">
        <f t="shared" si="27"/>
        <v>2056.06</v>
      </c>
      <c r="Y46" s="5">
        <f t="shared" si="28"/>
        <v>2056.06</v>
      </c>
      <c r="Z46" s="5">
        <f t="shared" si="29"/>
        <v>3084.0899999999997</v>
      </c>
      <c r="AA46" s="5">
        <f t="shared" si="30"/>
        <v>0</v>
      </c>
      <c r="AB46" s="5">
        <f t="shared" si="31"/>
        <v>0</v>
      </c>
      <c r="AC46" s="5">
        <f t="shared" si="32"/>
        <v>2056.06</v>
      </c>
      <c r="AE46" s="5">
        <f>P46*(AX46/100)</f>
        <v>0</v>
      </c>
      <c r="AF46" s="5">
        <f>P46*(AY46/100)</f>
        <v>0</v>
      </c>
      <c r="AH46" s="5">
        <f>P46*(BA46/100)</f>
        <v>0</v>
      </c>
      <c r="AI46" s="5"/>
      <c r="AJ46" s="5">
        <f>P46*(BC46/100)</f>
        <v>0</v>
      </c>
      <c r="AK46" t="s">
        <v>107</v>
      </c>
      <c r="AL46" s="6">
        <f t="shared" ref="AL46:AL77" si="36">SUM(AM46:BC46)</f>
        <v>100</v>
      </c>
      <c r="AM46" s="6">
        <v>80</v>
      </c>
      <c r="AN46" s="6">
        <v>3</v>
      </c>
      <c r="AO46" s="6">
        <v>8</v>
      </c>
      <c r="AP46" s="6">
        <v>0</v>
      </c>
      <c r="AQ46" s="6">
        <v>2</v>
      </c>
      <c r="AR46" s="6">
        <v>2</v>
      </c>
      <c r="AS46" s="6">
        <v>3</v>
      </c>
      <c r="AT46" s="6">
        <v>0</v>
      </c>
      <c r="AU46" s="6">
        <v>0</v>
      </c>
      <c r="AV46" s="6">
        <v>2</v>
      </c>
      <c r="AW46" s="6"/>
      <c r="AX46" s="6">
        <v>0</v>
      </c>
      <c r="AY46" s="6">
        <v>0</v>
      </c>
      <c r="AZ46" s="6" t="s">
        <v>107</v>
      </c>
      <c r="BA46" s="6">
        <v>0</v>
      </c>
      <c r="BB46" s="6" t="s">
        <v>107</v>
      </c>
      <c r="BC46" s="6">
        <v>0</v>
      </c>
      <c r="BD46" s="6" t="s">
        <v>107</v>
      </c>
      <c r="BE46" s="12">
        <f t="shared" ref="BE46:BE77" si="37">AO46+AP46</f>
        <v>8</v>
      </c>
      <c r="BF46" s="12">
        <f t="shared" ref="BF46:BF77" si="38">SUM(AS46:AY46)+BA46+BC46</f>
        <v>5</v>
      </c>
      <c r="BG46" s="3">
        <f t="shared" si="18"/>
        <v>102803</v>
      </c>
      <c r="BH46" s="5">
        <v>0</v>
      </c>
      <c r="BI46" s="5">
        <v>0</v>
      </c>
      <c r="BJ46" s="5">
        <v>26728.780000000002</v>
      </c>
      <c r="BK46" s="5">
        <v>20560.600000000002</v>
      </c>
      <c r="BL46" s="5">
        <v>0</v>
      </c>
      <c r="BM46" s="5">
        <v>0</v>
      </c>
      <c r="BN46" s="5">
        <v>0</v>
      </c>
      <c r="BO46" s="5">
        <v>3084.0899999999997</v>
      </c>
      <c r="BP46" s="5">
        <v>39065.14</v>
      </c>
      <c r="BQ46" s="5">
        <v>8224.24</v>
      </c>
      <c r="BR46" s="5">
        <v>5140.1500000000005</v>
      </c>
      <c r="BS46" s="5">
        <v>0</v>
      </c>
      <c r="BT46" s="5">
        <v>0</v>
      </c>
      <c r="BU46" s="5">
        <v>0</v>
      </c>
      <c r="BV46" s="5"/>
      <c r="BW46" s="5">
        <v>0</v>
      </c>
      <c r="BX46" s="2" t="s">
        <v>107</v>
      </c>
      <c r="BY46" t="s">
        <v>109</v>
      </c>
      <c r="BZ46" s="12">
        <f t="shared" si="7"/>
        <v>100</v>
      </c>
      <c r="CA46" s="10">
        <v>0</v>
      </c>
      <c r="CB46" s="10">
        <v>0</v>
      </c>
      <c r="CC46" s="19">
        <v>26</v>
      </c>
      <c r="CD46" s="12">
        <v>20</v>
      </c>
      <c r="CE46" s="12">
        <v>0</v>
      </c>
      <c r="CG46" s="12">
        <v>0</v>
      </c>
      <c r="CH46" s="12">
        <v>3</v>
      </c>
      <c r="CI46" s="12">
        <v>38</v>
      </c>
      <c r="CJ46" s="12">
        <v>8</v>
      </c>
      <c r="CK46" s="12">
        <v>5</v>
      </c>
      <c r="CN46" s="12">
        <v>0</v>
      </c>
      <c r="CO46" t="s">
        <v>107</v>
      </c>
      <c r="CP46" s="12">
        <v>0</v>
      </c>
      <c r="CQ46" t="s">
        <v>107</v>
      </c>
      <c r="CR46" s="12">
        <f t="shared" si="19"/>
        <v>26</v>
      </c>
      <c r="CS46" s="12">
        <f t="shared" si="20"/>
        <v>0</v>
      </c>
      <c r="CT46" s="12">
        <f t="shared" si="21"/>
        <v>54</v>
      </c>
      <c r="CU46" s="12">
        <f t="shared" si="22"/>
        <v>0</v>
      </c>
      <c r="CX46" t="s">
        <v>116</v>
      </c>
    </row>
    <row r="47" spans="1:102" x14ac:dyDescent="0.2">
      <c r="A47">
        <v>2013</v>
      </c>
      <c r="B47" t="s">
        <v>243</v>
      </c>
      <c r="C47" t="s">
        <v>222</v>
      </c>
      <c r="D47" s="16">
        <v>5701</v>
      </c>
      <c r="E47" t="s">
        <v>141</v>
      </c>
      <c r="F47" t="s">
        <v>137</v>
      </c>
      <c r="G47" t="s">
        <v>106</v>
      </c>
      <c r="H47" t="s">
        <v>107</v>
      </c>
      <c r="I47" t="s">
        <v>106</v>
      </c>
      <c r="J47">
        <v>2006</v>
      </c>
      <c r="K47">
        <f t="shared" si="17"/>
        <v>7</v>
      </c>
      <c r="L47" t="s">
        <v>131</v>
      </c>
      <c r="M47" t="s">
        <v>131</v>
      </c>
      <c r="O47" s="3">
        <v>1500</v>
      </c>
      <c r="P47" s="3">
        <v>40000</v>
      </c>
      <c r="Q47" s="3">
        <v>1400</v>
      </c>
      <c r="R47" s="4">
        <f t="shared" si="16"/>
        <v>0.93333333333333335</v>
      </c>
      <c r="S47" s="5">
        <f t="shared" si="35"/>
        <v>40000</v>
      </c>
      <c r="T47" s="5">
        <f t="shared" si="23"/>
        <v>28000</v>
      </c>
      <c r="U47" s="5">
        <f t="shared" si="24"/>
        <v>0</v>
      </c>
      <c r="V47" s="5">
        <f t="shared" si="25"/>
        <v>10000</v>
      </c>
      <c r="W47" s="5">
        <f t="shared" si="26"/>
        <v>0</v>
      </c>
      <c r="X47" s="5">
        <f t="shared" si="27"/>
        <v>0</v>
      </c>
      <c r="Y47" s="5">
        <f t="shared" si="28"/>
        <v>800</v>
      </c>
      <c r="Z47" s="5">
        <f t="shared" si="29"/>
        <v>0</v>
      </c>
      <c r="AA47" s="5">
        <f t="shared" si="30"/>
        <v>800</v>
      </c>
      <c r="AB47" s="5">
        <f t="shared" si="31"/>
        <v>0</v>
      </c>
      <c r="AC47" s="5">
        <f t="shared" si="32"/>
        <v>400</v>
      </c>
      <c r="AE47" s="5">
        <f>P47*(AX47/100)</f>
        <v>0</v>
      </c>
      <c r="AF47" s="5">
        <f>P47*(AY47/100)</f>
        <v>0</v>
      </c>
      <c r="AH47" s="5">
        <f>P47*(BA47/100)</f>
        <v>0</v>
      </c>
      <c r="AI47" s="5"/>
      <c r="AJ47" s="5">
        <f>P47*(BC47/100)</f>
        <v>0</v>
      </c>
      <c r="AK47" t="s">
        <v>107</v>
      </c>
      <c r="AL47" s="6">
        <f t="shared" si="36"/>
        <v>100</v>
      </c>
      <c r="AM47" s="6">
        <v>70</v>
      </c>
      <c r="AN47" s="6">
        <v>0</v>
      </c>
      <c r="AO47" s="6">
        <v>25</v>
      </c>
      <c r="AP47" s="6">
        <v>0</v>
      </c>
      <c r="AQ47" s="6">
        <v>0</v>
      </c>
      <c r="AR47" s="6">
        <v>2</v>
      </c>
      <c r="AS47" s="6">
        <v>0</v>
      </c>
      <c r="AT47" s="6">
        <v>2</v>
      </c>
      <c r="AU47" s="6">
        <v>0</v>
      </c>
      <c r="AV47" s="6">
        <v>1</v>
      </c>
      <c r="AW47" s="6"/>
      <c r="AX47" s="6">
        <v>0</v>
      </c>
      <c r="AY47" s="6">
        <v>0</v>
      </c>
      <c r="AZ47" s="6" t="s">
        <v>107</v>
      </c>
      <c r="BA47" s="6">
        <v>0</v>
      </c>
      <c r="BB47" s="6" t="s">
        <v>107</v>
      </c>
      <c r="BC47" s="6">
        <v>0</v>
      </c>
      <c r="BD47" s="6" t="s">
        <v>107</v>
      </c>
      <c r="BE47" s="12">
        <f t="shared" si="37"/>
        <v>25</v>
      </c>
      <c r="BF47" s="12">
        <f t="shared" si="38"/>
        <v>3</v>
      </c>
      <c r="BG47" s="3">
        <f t="shared" si="18"/>
        <v>40000</v>
      </c>
      <c r="BH47" s="5">
        <v>0</v>
      </c>
      <c r="BI47" s="5">
        <v>0</v>
      </c>
      <c r="BJ47" s="5">
        <v>10000</v>
      </c>
      <c r="BK47" s="5">
        <v>0</v>
      </c>
      <c r="BL47" s="5">
        <v>0</v>
      </c>
      <c r="BM47" s="5">
        <v>0</v>
      </c>
      <c r="BN47" s="5">
        <v>0</v>
      </c>
      <c r="BO47" s="5">
        <v>0</v>
      </c>
      <c r="BP47" s="5">
        <v>0</v>
      </c>
      <c r="BQ47" s="5">
        <v>0</v>
      </c>
      <c r="BR47" s="5">
        <v>0</v>
      </c>
      <c r="BS47" s="5">
        <v>0</v>
      </c>
      <c r="BT47" s="5">
        <v>0</v>
      </c>
      <c r="BU47" s="5">
        <v>30000</v>
      </c>
      <c r="BV47" s="5"/>
      <c r="BW47" s="5">
        <v>0</v>
      </c>
      <c r="BX47" s="2" t="s">
        <v>107</v>
      </c>
      <c r="BY47" t="s">
        <v>109</v>
      </c>
      <c r="BZ47" s="12">
        <f t="shared" si="7"/>
        <v>100</v>
      </c>
      <c r="CA47" s="10">
        <v>0</v>
      </c>
      <c r="CB47" s="10">
        <v>0</v>
      </c>
      <c r="CC47" s="19">
        <v>25</v>
      </c>
      <c r="CD47" s="12">
        <v>0</v>
      </c>
      <c r="CE47" s="12">
        <v>0</v>
      </c>
      <c r="CG47" s="12">
        <v>0</v>
      </c>
      <c r="CH47" s="12">
        <v>0</v>
      </c>
      <c r="CI47" s="12">
        <v>0</v>
      </c>
      <c r="CJ47" s="12">
        <v>0</v>
      </c>
      <c r="CK47" s="12">
        <v>0</v>
      </c>
      <c r="CN47" s="12">
        <v>75</v>
      </c>
      <c r="CO47" t="s">
        <v>244</v>
      </c>
      <c r="CP47" s="12">
        <v>0</v>
      </c>
      <c r="CQ47" t="s">
        <v>107</v>
      </c>
      <c r="CR47" s="12">
        <f t="shared" si="19"/>
        <v>25</v>
      </c>
      <c r="CS47" s="12">
        <f t="shared" si="20"/>
        <v>0</v>
      </c>
      <c r="CT47" s="12">
        <f t="shared" si="21"/>
        <v>0</v>
      </c>
      <c r="CU47" s="12">
        <f t="shared" si="22"/>
        <v>75</v>
      </c>
      <c r="CX47" t="s">
        <v>126</v>
      </c>
    </row>
    <row r="48" spans="1:102" x14ac:dyDescent="0.2">
      <c r="A48">
        <v>2013</v>
      </c>
      <c r="B48" t="s">
        <v>245</v>
      </c>
      <c r="C48" t="s">
        <v>222</v>
      </c>
      <c r="D48" s="16">
        <v>5673</v>
      </c>
      <c r="E48" t="s">
        <v>141</v>
      </c>
      <c r="F48" t="s">
        <v>137</v>
      </c>
      <c r="G48" t="s">
        <v>246</v>
      </c>
      <c r="H48" t="s">
        <v>107</v>
      </c>
      <c r="I48" t="s">
        <v>121</v>
      </c>
      <c r="J48">
        <v>2011</v>
      </c>
      <c r="K48">
        <f t="shared" si="17"/>
        <v>2</v>
      </c>
      <c r="L48" t="s">
        <v>108</v>
      </c>
      <c r="M48" t="s">
        <v>108</v>
      </c>
      <c r="O48" s="3">
        <v>146674</v>
      </c>
      <c r="P48" s="3">
        <v>3206</v>
      </c>
      <c r="Q48" s="3">
        <v>146318</v>
      </c>
      <c r="R48" s="4">
        <f t="shared" si="16"/>
        <v>0.99757284863029572</v>
      </c>
      <c r="S48" s="5">
        <f t="shared" si="35"/>
        <v>3206</v>
      </c>
      <c r="T48" s="5">
        <v>0</v>
      </c>
      <c r="U48" s="5">
        <v>0</v>
      </c>
      <c r="V48" s="5">
        <v>0</v>
      </c>
      <c r="W48" s="5">
        <v>0</v>
      </c>
      <c r="X48" s="5">
        <v>0</v>
      </c>
      <c r="Y48" s="5">
        <v>0</v>
      </c>
      <c r="Z48" s="5">
        <v>0</v>
      </c>
      <c r="AA48" s="5">
        <v>0</v>
      </c>
      <c r="AB48" s="5">
        <v>0</v>
      </c>
      <c r="AC48" s="5">
        <v>0</v>
      </c>
      <c r="AD48" s="5">
        <v>0</v>
      </c>
      <c r="AE48" s="5">
        <v>3206</v>
      </c>
      <c r="AF48" s="5">
        <v>0</v>
      </c>
      <c r="AG48" s="5" t="s">
        <v>247</v>
      </c>
      <c r="AH48" s="5">
        <v>0</v>
      </c>
      <c r="AI48" t="s">
        <v>107</v>
      </c>
      <c r="AJ48" s="3">
        <v>0</v>
      </c>
      <c r="AK48" t="s">
        <v>107</v>
      </c>
      <c r="AL48" s="6">
        <f t="shared" si="36"/>
        <v>100</v>
      </c>
      <c r="AM48" s="12">
        <v>0</v>
      </c>
      <c r="AN48" s="12">
        <v>0</v>
      </c>
      <c r="AO48" s="12">
        <v>0</v>
      </c>
      <c r="AP48" s="12">
        <v>0</v>
      </c>
      <c r="AQ48" s="12">
        <v>0</v>
      </c>
      <c r="AR48" s="12">
        <v>0</v>
      </c>
      <c r="AS48" s="12">
        <v>0</v>
      </c>
      <c r="AT48" s="12">
        <v>0</v>
      </c>
      <c r="AU48" s="12">
        <v>0</v>
      </c>
      <c r="AV48" s="12">
        <v>0</v>
      </c>
      <c r="AW48" s="12">
        <v>0</v>
      </c>
      <c r="AX48" s="12">
        <v>100</v>
      </c>
      <c r="AY48" s="12">
        <v>0</v>
      </c>
      <c r="AZ48" s="12"/>
      <c r="BA48" s="12">
        <v>0</v>
      </c>
      <c r="BB48" s="12"/>
      <c r="BC48" s="12">
        <v>0</v>
      </c>
      <c r="BE48" s="12">
        <f t="shared" si="37"/>
        <v>0</v>
      </c>
      <c r="BF48" s="12">
        <f t="shared" si="38"/>
        <v>100</v>
      </c>
      <c r="BG48" s="3">
        <f t="shared" si="18"/>
        <v>3206</v>
      </c>
      <c r="BH48" s="5">
        <v>0</v>
      </c>
      <c r="BI48" s="5">
        <v>0</v>
      </c>
      <c r="BJ48" s="5">
        <v>0</v>
      </c>
      <c r="BK48" s="5">
        <v>0</v>
      </c>
      <c r="BL48" s="5">
        <v>0</v>
      </c>
      <c r="BM48" s="5">
        <v>0</v>
      </c>
      <c r="BN48" s="5">
        <v>3206</v>
      </c>
      <c r="BO48" s="5">
        <v>0</v>
      </c>
      <c r="BP48" s="5">
        <v>0</v>
      </c>
      <c r="BQ48" s="5">
        <v>0</v>
      </c>
      <c r="BR48" s="5">
        <v>0</v>
      </c>
      <c r="BS48" s="5">
        <v>0</v>
      </c>
      <c r="BT48" s="5">
        <v>0</v>
      </c>
      <c r="BU48" s="5">
        <v>0</v>
      </c>
      <c r="BV48" s="5"/>
      <c r="BW48" s="5">
        <v>0</v>
      </c>
      <c r="BX48" s="2" t="s">
        <v>107</v>
      </c>
      <c r="BY48" t="s">
        <v>109</v>
      </c>
      <c r="BZ48" s="12">
        <f t="shared" si="7"/>
        <v>100</v>
      </c>
      <c r="CA48" s="10">
        <v>0</v>
      </c>
      <c r="CB48" s="10">
        <v>0</v>
      </c>
      <c r="CC48" s="19">
        <v>0</v>
      </c>
      <c r="CD48" s="12">
        <v>0</v>
      </c>
      <c r="CE48" s="12">
        <v>0</v>
      </c>
      <c r="CG48" s="12">
        <v>100</v>
      </c>
      <c r="CH48" s="12">
        <v>0</v>
      </c>
      <c r="CI48" s="12">
        <v>0</v>
      </c>
      <c r="CJ48" s="12">
        <v>0</v>
      </c>
      <c r="CK48" s="12">
        <v>0</v>
      </c>
      <c r="CN48" s="12">
        <v>0</v>
      </c>
      <c r="CO48" t="s">
        <v>107</v>
      </c>
      <c r="CP48" s="12">
        <v>0</v>
      </c>
      <c r="CQ48" t="s">
        <v>107</v>
      </c>
      <c r="CR48" s="12">
        <f t="shared" si="19"/>
        <v>0</v>
      </c>
      <c r="CS48" s="12">
        <f t="shared" si="20"/>
        <v>0</v>
      </c>
      <c r="CT48" s="12">
        <f t="shared" si="21"/>
        <v>0</v>
      </c>
      <c r="CU48" s="12">
        <f t="shared" si="22"/>
        <v>0</v>
      </c>
      <c r="CX48" t="s">
        <v>110</v>
      </c>
    </row>
    <row r="49" spans="1:102" x14ac:dyDescent="0.2">
      <c r="A49">
        <v>2013</v>
      </c>
      <c r="B49" t="s">
        <v>248</v>
      </c>
      <c r="C49" t="s">
        <v>146</v>
      </c>
      <c r="D49" s="16">
        <v>90405</v>
      </c>
      <c r="E49" t="s">
        <v>113</v>
      </c>
      <c r="F49" t="s">
        <v>114</v>
      </c>
      <c r="G49" t="s">
        <v>202</v>
      </c>
      <c r="H49" t="s">
        <v>249</v>
      </c>
      <c r="I49" t="s">
        <v>143</v>
      </c>
      <c r="J49">
        <v>1981</v>
      </c>
      <c r="K49">
        <f t="shared" si="17"/>
        <v>32</v>
      </c>
      <c r="L49" t="s">
        <v>148</v>
      </c>
      <c r="M49" t="s">
        <v>149</v>
      </c>
      <c r="O49" s="3">
        <v>845000</v>
      </c>
      <c r="P49" s="3">
        <v>13000000</v>
      </c>
      <c r="Q49" s="3">
        <v>353700</v>
      </c>
      <c r="R49" s="4">
        <f t="shared" si="16"/>
        <v>0.41857988165680471</v>
      </c>
      <c r="S49" s="5">
        <f t="shared" si="35"/>
        <v>13000000</v>
      </c>
      <c r="T49" s="5">
        <v>9506363</v>
      </c>
      <c r="U49" s="5">
        <v>0</v>
      </c>
      <c r="V49" s="5">
        <v>632586</v>
      </c>
      <c r="W49" s="5">
        <v>0</v>
      </c>
      <c r="X49" s="5">
        <v>632586</v>
      </c>
      <c r="Y49" s="5">
        <v>0</v>
      </c>
      <c r="Z49" s="5">
        <v>0</v>
      </c>
      <c r="AA49" s="5">
        <v>0</v>
      </c>
      <c r="AB49" s="5">
        <v>0</v>
      </c>
      <c r="AC49" s="5">
        <v>1573210</v>
      </c>
      <c r="AD49" s="5">
        <v>0</v>
      </c>
      <c r="AE49" s="5">
        <v>655255</v>
      </c>
      <c r="AF49" s="5">
        <v>0</v>
      </c>
      <c r="AG49" s="5" t="s">
        <v>107</v>
      </c>
      <c r="AH49" s="5">
        <v>0</v>
      </c>
      <c r="AI49" t="s">
        <v>107</v>
      </c>
      <c r="AJ49" s="3">
        <v>0</v>
      </c>
      <c r="AK49" t="s">
        <v>107</v>
      </c>
      <c r="AL49" s="6">
        <f t="shared" si="36"/>
        <v>100.00000000000001</v>
      </c>
      <c r="AM49" s="12">
        <v>73.12586923076924</v>
      </c>
      <c r="AN49" s="12">
        <v>0</v>
      </c>
      <c r="AO49" s="12">
        <v>4.8660461538461544</v>
      </c>
      <c r="AP49" s="12">
        <v>0</v>
      </c>
      <c r="AQ49" s="12">
        <v>4.8660461538461544</v>
      </c>
      <c r="AR49" s="12">
        <v>0</v>
      </c>
      <c r="AS49" s="12">
        <v>0</v>
      </c>
      <c r="AT49" s="12">
        <v>0</v>
      </c>
      <c r="AU49" s="12">
        <v>0</v>
      </c>
      <c r="AV49" s="12">
        <v>12.101615384615384</v>
      </c>
      <c r="AW49" s="12">
        <v>0</v>
      </c>
      <c r="AX49" s="12">
        <v>5.0404230769230773</v>
      </c>
      <c r="AY49" s="12">
        <v>0</v>
      </c>
      <c r="AZ49" s="12"/>
      <c r="BA49" s="12">
        <v>0</v>
      </c>
      <c r="BB49" s="12"/>
      <c r="BC49" s="12">
        <v>0</v>
      </c>
      <c r="BE49" s="12">
        <f t="shared" si="37"/>
        <v>4.8660461538461544</v>
      </c>
      <c r="BF49" s="12">
        <f t="shared" si="38"/>
        <v>17.142038461538462</v>
      </c>
      <c r="BG49" s="3">
        <f t="shared" si="18"/>
        <v>13000000</v>
      </c>
      <c r="BH49">
        <v>11924000</v>
      </c>
      <c r="BI49">
        <v>0</v>
      </c>
      <c r="BJ49">
        <v>0</v>
      </c>
      <c r="BK49">
        <v>520000</v>
      </c>
      <c r="BL49">
        <v>520000</v>
      </c>
      <c r="BM49">
        <v>0</v>
      </c>
      <c r="BN49">
        <v>0</v>
      </c>
      <c r="BO49">
        <v>0</v>
      </c>
      <c r="BP49">
        <v>36000</v>
      </c>
      <c r="BQ49">
        <v>0</v>
      </c>
      <c r="BR49">
        <v>0</v>
      </c>
      <c r="BS49">
        <v>0</v>
      </c>
      <c r="BT49">
        <v>0</v>
      </c>
      <c r="BU49" s="10">
        <v>0</v>
      </c>
      <c r="BV49" s="2" t="s">
        <v>107</v>
      </c>
      <c r="BW49" s="10">
        <v>0</v>
      </c>
      <c r="BX49" s="2" t="s">
        <v>107</v>
      </c>
      <c r="BY49" t="s">
        <v>109</v>
      </c>
      <c r="BZ49" s="12">
        <f t="shared" si="7"/>
        <v>100</v>
      </c>
      <c r="CA49" s="10">
        <v>91.723076923076917</v>
      </c>
      <c r="CB49" s="10">
        <v>0</v>
      </c>
      <c r="CC49" s="10">
        <v>0</v>
      </c>
      <c r="CD49" s="10">
        <v>4</v>
      </c>
      <c r="CE49" s="10">
        <v>4</v>
      </c>
      <c r="CF49" s="10">
        <v>0</v>
      </c>
      <c r="CG49" s="10">
        <v>0</v>
      </c>
      <c r="CH49" s="10">
        <v>0</v>
      </c>
      <c r="CI49" s="10">
        <v>0.27692307692307688</v>
      </c>
      <c r="CJ49" s="10">
        <v>0</v>
      </c>
      <c r="CK49" s="10">
        <v>0</v>
      </c>
      <c r="CL49" s="10">
        <v>0</v>
      </c>
      <c r="CM49" s="10">
        <v>0</v>
      </c>
      <c r="CN49" s="10">
        <v>0</v>
      </c>
      <c r="CO49" s="10"/>
      <c r="CP49" s="10">
        <v>0</v>
      </c>
      <c r="CQ49" t="s">
        <v>107</v>
      </c>
      <c r="CR49" s="12">
        <f t="shared" si="19"/>
        <v>0</v>
      </c>
      <c r="CS49" s="12">
        <f t="shared" si="20"/>
        <v>4</v>
      </c>
      <c r="CT49" s="12">
        <f t="shared" si="21"/>
        <v>0.27692307692307688</v>
      </c>
      <c r="CU49" s="12">
        <f t="shared" si="22"/>
        <v>0</v>
      </c>
      <c r="CX49" t="s">
        <v>110</v>
      </c>
    </row>
    <row r="50" spans="1:102" x14ac:dyDescent="0.2">
      <c r="A50">
        <v>2013</v>
      </c>
      <c r="B50" t="s">
        <v>250</v>
      </c>
      <c r="C50" t="s">
        <v>112</v>
      </c>
      <c r="D50" s="16">
        <v>98072</v>
      </c>
      <c r="E50" t="s">
        <v>113</v>
      </c>
      <c r="F50" t="s">
        <v>114</v>
      </c>
      <c r="G50" t="s">
        <v>106</v>
      </c>
      <c r="H50" t="s">
        <v>107</v>
      </c>
      <c r="I50" t="s">
        <v>106</v>
      </c>
      <c r="J50">
        <v>2011</v>
      </c>
      <c r="K50">
        <f t="shared" si="17"/>
        <v>2</v>
      </c>
      <c r="L50" t="s">
        <v>108</v>
      </c>
      <c r="M50" t="s">
        <v>108</v>
      </c>
      <c r="O50" s="3">
        <v>1500</v>
      </c>
      <c r="P50" s="3">
        <v>45</v>
      </c>
      <c r="Q50" s="3">
        <v>1459.95</v>
      </c>
      <c r="R50" s="4">
        <f t="shared" si="16"/>
        <v>0.97330000000000005</v>
      </c>
      <c r="S50" s="5">
        <f t="shared" si="35"/>
        <v>45</v>
      </c>
      <c r="T50" s="5">
        <v>45</v>
      </c>
      <c r="U50" s="5">
        <v>0</v>
      </c>
      <c r="V50" s="5">
        <v>0</v>
      </c>
      <c r="W50" s="5">
        <v>0</v>
      </c>
      <c r="X50" s="5">
        <v>0</v>
      </c>
      <c r="Y50" s="5">
        <v>0</v>
      </c>
      <c r="Z50" s="5">
        <v>0</v>
      </c>
      <c r="AA50" s="5">
        <v>0</v>
      </c>
      <c r="AB50" s="5">
        <v>0</v>
      </c>
      <c r="AC50" s="5">
        <v>0</v>
      </c>
      <c r="AE50" s="5">
        <v>0</v>
      </c>
      <c r="AF50" s="5">
        <v>0</v>
      </c>
      <c r="AG50" s="5" t="s">
        <v>107</v>
      </c>
      <c r="AH50" s="5">
        <v>0</v>
      </c>
      <c r="AI50" t="s">
        <v>107</v>
      </c>
      <c r="AJ50" s="3">
        <v>0</v>
      </c>
      <c r="AK50" t="s">
        <v>107</v>
      </c>
      <c r="AL50" s="6">
        <f t="shared" si="36"/>
        <v>100</v>
      </c>
      <c r="AM50" s="12">
        <v>100</v>
      </c>
      <c r="AN50" s="12">
        <v>0</v>
      </c>
      <c r="AO50" s="12">
        <v>0</v>
      </c>
      <c r="AP50" s="12">
        <v>0</v>
      </c>
      <c r="AQ50" s="12">
        <v>0</v>
      </c>
      <c r="AR50" s="12">
        <v>0</v>
      </c>
      <c r="AS50" s="12">
        <v>0</v>
      </c>
      <c r="AT50" s="12">
        <v>0</v>
      </c>
      <c r="AU50" s="12">
        <v>0</v>
      </c>
      <c r="AV50" s="12">
        <v>0</v>
      </c>
      <c r="AW50" s="12">
        <v>0</v>
      </c>
      <c r="AX50" s="12">
        <v>0</v>
      </c>
      <c r="AY50" s="12">
        <v>0</v>
      </c>
      <c r="AZ50" s="12"/>
      <c r="BA50" s="12">
        <v>0</v>
      </c>
      <c r="BB50" s="12"/>
      <c r="BC50" s="12">
        <v>0</v>
      </c>
      <c r="BE50" s="12">
        <f t="shared" si="37"/>
        <v>0</v>
      </c>
      <c r="BF50" s="12">
        <f t="shared" si="38"/>
        <v>0</v>
      </c>
      <c r="BG50" s="3">
        <f t="shared" si="18"/>
        <v>45</v>
      </c>
      <c r="BH50">
        <v>0</v>
      </c>
      <c r="BI50">
        <v>0</v>
      </c>
      <c r="BJ50">
        <v>0</v>
      </c>
      <c r="BK50">
        <v>0</v>
      </c>
      <c r="BL50">
        <v>0</v>
      </c>
      <c r="BM50">
        <v>0</v>
      </c>
      <c r="BN50">
        <v>0</v>
      </c>
      <c r="BO50">
        <v>0</v>
      </c>
      <c r="BP50">
        <v>0</v>
      </c>
      <c r="BQ50">
        <v>0</v>
      </c>
      <c r="BR50">
        <v>0</v>
      </c>
      <c r="BS50">
        <v>0</v>
      </c>
      <c r="BT50">
        <v>0</v>
      </c>
      <c r="BU50" s="10">
        <v>45</v>
      </c>
      <c r="BV50" s="2">
        <v>0</v>
      </c>
      <c r="BW50" s="10">
        <v>0</v>
      </c>
      <c r="BX50" s="2" t="s">
        <v>107</v>
      </c>
      <c r="BY50" t="s">
        <v>109</v>
      </c>
      <c r="BZ50" s="12">
        <f t="shared" si="7"/>
        <v>100</v>
      </c>
      <c r="CA50" s="10">
        <v>0</v>
      </c>
      <c r="CB50" s="10">
        <v>0</v>
      </c>
      <c r="CC50" s="10">
        <v>0</v>
      </c>
      <c r="CD50" s="10">
        <v>0</v>
      </c>
      <c r="CE50" s="10">
        <v>0</v>
      </c>
      <c r="CF50" s="10">
        <v>0</v>
      </c>
      <c r="CG50" s="10">
        <v>0</v>
      </c>
      <c r="CH50" s="10">
        <v>0</v>
      </c>
      <c r="CI50" s="10">
        <v>0</v>
      </c>
      <c r="CJ50" s="10">
        <v>0</v>
      </c>
      <c r="CK50" s="10">
        <v>0</v>
      </c>
      <c r="CL50" s="10">
        <v>0</v>
      </c>
      <c r="CM50" s="10">
        <v>0</v>
      </c>
      <c r="CN50" s="10">
        <v>100</v>
      </c>
      <c r="CO50" s="10"/>
      <c r="CP50" s="10">
        <v>0</v>
      </c>
      <c r="CQ50" t="s">
        <v>107</v>
      </c>
      <c r="CR50" s="12">
        <f t="shared" si="19"/>
        <v>0</v>
      </c>
      <c r="CS50" s="12">
        <f t="shared" si="20"/>
        <v>0</v>
      </c>
      <c r="CT50" s="12">
        <f t="shared" si="21"/>
        <v>0</v>
      </c>
      <c r="CU50" s="12">
        <f t="shared" si="22"/>
        <v>100</v>
      </c>
      <c r="CX50" t="s">
        <v>126</v>
      </c>
    </row>
    <row r="51" spans="1:102" x14ac:dyDescent="0.2">
      <c r="A51">
        <v>2013</v>
      </c>
      <c r="B51" t="s">
        <v>251</v>
      </c>
      <c r="C51" t="s">
        <v>252</v>
      </c>
      <c r="D51" s="16">
        <v>97720</v>
      </c>
      <c r="E51" t="s">
        <v>113</v>
      </c>
      <c r="F51" t="s">
        <v>114</v>
      </c>
      <c r="G51" t="s">
        <v>142</v>
      </c>
      <c r="H51" t="s">
        <v>107</v>
      </c>
      <c r="I51" t="s">
        <v>143</v>
      </c>
      <c r="J51">
        <v>1986</v>
      </c>
      <c r="K51">
        <f t="shared" si="17"/>
        <v>27</v>
      </c>
      <c r="L51" t="s">
        <v>148</v>
      </c>
      <c r="M51" t="s">
        <v>149</v>
      </c>
      <c r="O51" s="3">
        <v>75000000</v>
      </c>
      <c r="P51" s="3">
        <v>75000000</v>
      </c>
      <c r="Q51" s="3">
        <v>74935000</v>
      </c>
      <c r="R51" s="4">
        <f t="shared" si="16"/>
        <v>0.99913333333333332</v>
      </c>
      <c r="S51" s="5">
        <f t="shared" si="35"/>
        <v>75000000</v>
      </c>
      <c r="T51" s="5">
        <v>0</v>
      </c>
      <c r="U51" s="5">
        <v>0</v>
      </c>
      <c r="V51" s="5">
        <v>75000000</v>
      </c>
      <c r="W51" s="5">
        <v>0</v>
      </c>
      <c r="X51" s="5">
        <v>0</v>
      </c>
      <c r="Y51" s="5">
        <v>0</v>
      </c>
      <c r="Z51" s="5">
        <v>0</v>
      </c>
      <c r="AA51" s="5">
        <v>0</v>
      </c>
      <c r="AB51" s="5">
        <v>0</v>
      </c>
      <c r="AC51" s="5">
        <v>0</v>
      </c>
      <c r="AD51" s="5">
        <v>0</v>
      </c>
      <c r="AE51" s="5">
        <v>0</v>
      </c>
      <c r="AF51" s="5">
        <v>0</v>
      </c>
      <c r="AG51" s="5" t="s">
        <v>107</v>
      </c>
      <c r="AH51" s="5">
        <v>0</v>
      </c>
      <c r="AI51" t="s">
        <v>107</v>
      </c>
      <c r="AJ51" s="3">
        <v>0</v>
      </c>
      <c r="AK51" t="s">
        <v>107</v>
      </c>
      <c r="AL51" s="12">
        <f t="shared" si="36"/>
        <v>100</v>
      </c>
      <c r="AM51" s="12">
        <v>0</v>
      </c>
      <c r="AN51">
        <v>0</v>
      </c>
      <c r="AO51">
        <v>100</v>
      </c>
      <c r="AP51">
        <v>0</v>
      </c>
      <c r="AQ51">
        <v>0</v>
      </c>
      <c r="AR51">
        <v>0</v>
      </c>
      <c r="AS51">
        <v>0</v>
      </c>
      <c r="AT51">
        <v>0</v>
      </c>
      <c r="AU51">
        <v>0</v>
      </c>
      <c r="AV51">
        <v>0</v>
      </c>
      <c r="AW51">
        <v>0</v>
      </c>
      <c r="AX51">
        <v>0</v>
      </c>
      <c r="AY51">
        <v>0</v>
      </c>
      <c r="BA51">
        <v>0</v>
      </c>
      <c r="BC51">
        <v>0</v>
      </c>
      <c r="BE51" s="12">
        <f t="shared" si="37"/>
        <v>100</v>
      </c>
      <c r="BF51" s="12">
        <f t="shared" si="38"/>
        <v>0</v>
      </c>
      <c r="BG51" s="3">
        <f t="shared" si="18"/>
        <v>75000000</v>
      </c>
      <c r="BH51" s="5">
        <v>0</v>
      </c>
      <c r="BI51" s="5">
        <v>51000000</v>
      </c>
      <c r="BJ51" s="5">
        <v>9000000</v>
      </c>
      <c r="BK51" s="5">
        <v>11250000</v>
      </c>
      <c r="BL51" s="5">
        <v>2250000</v>
      </c>
      <c r="BM51" s="5">
        <v>0</v>
      </c>
      <c r="BN51" s="5">
        <v>0</v>
      </c>
      <c r="BO51" s="5">
        <v>0</v>
      </c>
      <c r="BP51" s="5">
        <v>0</v>
      </c>
      <c r="BQ51" s="5">
        <v>750000</v>
      </c>
      <c r="BR51" s="5">
        <v>750000</v>
      </c>
      <c r="BS51" s="5">
        <v>0</v>
      </c>
      <c r="BT51" s="5">
        <v>0</v>
      </c>
      <c r="BU51" s="5">
        <v>0</v>
      </c>
      <c r="BV51" s="5"/>
      <c r="BW51" s="5">
        <v>0</v>
      </c>
      <c r="BX51" s="2" t="s">
        <v>107</v>
      </c>
      <c r="BY51" t="s">
        <v>109</v>
      </c>
      <c r="BZ51" s="12">
        <f t="shared" si="7"/>
        <v>100</v>
      </c>
      <c r="CA51" s="10">
        <v>0</v>
      </c>
      <c r="CB51" s="10">
        <v>68</v>
      </c>
      <c r="CC51" s="19">
        <v>12</v>
      </c>
      <c r="CD51" s="12">
        <v>15</v>
      </c>
      <c r="CE51" s="12">
        <v>3</v>
      </c>
      <c r="CG51" s="12">
        <v>0</v>
      </c>
      <c r="CH51" s="12">
        <v>0</v>
      </c>
      <c r="CI51" s="12">
        <v>0</v>
      </c>
      <c r="CJ51" s="12">
        <v>1</v>
      </c>
      <c r="CK51" s="12">
        <v>1</v>
      </c>
      <c r="CN51" s="12">
        <v>0</v>
      </c>
      <c r="CO51" t="s">
        <v>107</v>
      </c>
      <c r="CP51" s="12">
        <v>0</v>
      </c>
      <c r="CQ51" t="s">
        <v>107</v>
      </c>
      <c r="CR51" s="12">
        <f t="shared" si="19"/>
        <v>80</v>
      </c>
      <c r="CS51" s="12">
        <f t="shared" si="20"/>
        <v>3</v>
      </c>
      <c r="CT51" s="12">
        <f t="shared" si="21"/>
        <v>2</v>
      </c>
      <c r="CU51" s="12">
        <f t="shared" si="22"/>
        <v>0</v>
      </c>
      <c r="CX51" t="s">
        <v>110</v>
      </c>
    </row>
    <row r="52" spans="1:102" x14ac:dyDescent="0.2">
      <c r="A52">
        <v>2013</v>
      </c>
      <c r="B52" t="s">
        <v>253</v>
      </c>
      <c r="C52" t="s">
        <v>146</v>
      </c>
      <c r="D52" s="16">
        <v>95076</v>
      </c>
      <c r="E52" t="s">
        <v>113</v>
      </c>
      <c r="F52" t="s">
        <v>114</v>
      </c>
      <c r="G52" t="s">
        <v>106</v>
      </c>
      <c r="H52" t="s">
        <v>107</v>
      </c>
      <c r="I52" t="s">
        <v>106</v>
      </c>
      <c r="J52">
        <v>2001</v>
      </c>
      <c r="K52">
        <f t="shared" si="17"/>
        <v>12</v>
      </c>
      <c r="L52" t="s">
        <v>154</v>
      </c>
      <c r="M52" t="s">
        <v>149</v>
      </c>
      <c r="O52" s="3">
        <v>4500000</v>
      </c>
      <c r="P52" s="3">
        <v>4500000</v>
      </c>
      <c r="Q52" s="3">
        <v>4373080.0299999993</v>
      </c>
      <c r="R52" s="4">
        <f t="shared" si="16"/>
        <v>0.97179556222222208</v>
      </c>
      <c r="S52" s="5">
        <f t="shared" si="35"/>
        <v>4500000</v>
      </c>
      <c r="T52" s="5">
        <f>P52*(AM52/100)</f>
        <v>4500000</v>
      </c>
      <c r="U52" s="5">
        <f>P52*(AN52/100)</f>
        <v>0</v>
      </c>
      <c r="V52" s="5">
        <f>P52*(AO52/100)</f>
        <v>0</v>
      </c>
      <c r="W52" s="5">
        <f>P52*(AP52/100)</f>
        <v>0</v>
      </c>
      <c r="X52" s="5">
        <f>P52*(AQ52/100)</f>
        <v>0</v>
      </c>
      <c r="Y52" s="5">
        <f>P52*(AR52/100)</f>
        <v>0</v>
      </c>
      <c r="Z52" s="5">
        <f>P52*(AS52/100)</f>
        <v>0</v>
      </c>
      <c r="AA52" s="5">
        <f>P52*(AT52/100)</f>
        <v>0</v>
      </c>
      <c r="AB52" s="5">
        <f>P52*(AU52/100)</f>
        <v>0</v>
      </c>
      <c r="AC52" s="5">
        <f>P52*(AV52/100)</f>
        <v>0</v>
      </c>
      <c r="AE52" s="5">
        <f>P52*(AX52/100)</f>
        <v>0</v>
      </c>
      <c r="AF52" s="5">
        <f>Q52*(AY52/100)</f>
        <v>0</v>
      </c>
      <c r="AH52" s="5">
        <f>P52*(BA52/100)</f>
        <v>0</v>
      </c>
      <c r="AI52" s="5"/>
      <c r="AJ52" s="5">
        <f>P52*(BC52/100)</f>
        <v>0</v>
      </c>
      <c r="AK52" t="s">
        <v>107</v>
      </c>
      <c r="AL52" s="6">
        <f t="shared" si="36"/>
        <v>100</v>
      </c>
      <c r="AM52" s="6">
        <v>100</v>
      </c>
      <c r="AN52" s="6">
        <v>0</v>
      </c>
      <c r="AO52" s="6">
        <v>0</v>
      </c>
      <c r="AP52" s="6">
        <v>0</v>
      </c>
      <c r="AQ52" s="6">
        <v>0</v>
      </c>
      <c r="AR52" s="6">
        <v>0</v>
      </c>
      <c r="AS52" s="6">
        <v>0</v>
      </c>
      <c r="AT52" s="6">
        <v>0</v>
      </c>
      <c r="AU52" s="6">
        <v>0</v>
      </c>
      <c r="AV52" s="6">
        <v>0</v>
      </c>
      <c r="AW52" s="6"/>
      <c r="AX52" s="6">
        <v>0</v>
      </c>
      <c r="AY52" s="6">
        <v>0</v>
      </c>
      <c r="AZ52" s="6" t="s">
        <v>107</v>
      </c>
      <c r="BA52" s="6">
        <v>0</v>
      </c>
      <c r="BB52" s="6" t="s">
        <v>107</v>
      </c>
      <c r="BC52" s="6">
        <v>0</v>
      </c>
      <c r="BD52" s="6" t="s">
        <v>107</v>
      </c>
      <c r="BE52" s="12">
        <f t="shared" si="37"/>
        <v>0</v>
      </c>
      <c r="BF52" s="12">
        <f t="shared" si="38"/>
        <v>0</v>
      </c>
      <c r="BG52" s="3">
        <f t="shared" si="18"/>
        <v>4500000</v>
      </c>
      <c r="BH52" s="5">
        <v>0</v>
      </c>
      <c r="BI52" s="5">
        <v>450000</v>
      </c>
      <c r="BJ52" s="5">
        <v>1125000</v>
      </c>
      <c r="BK52" s="5">
        <v>0</v>
      </c>
      <c r="BL52" s="5">
        <v>2250000</v>
      </c>
      <c r="BM52" s="5">
        <v>0</v>
      </c>
      <c r="BN52" s="5">
        <v>225000</v>
      </c>
      <c r="BO52" s="5">
        <v>0</v>
      </c>
      <c r="BP52" s="5">
        <v>225000</v>
      </c>
      <c r="BQ52" s="5">
        <v>225000</v>
      </c>
      <c r="BR52" s="5">
        <v>0</v>
      </c>
      <c r="BS52" s="5">
        <v>0</v>
      </c>
      <c r="BT52" s="5">
        <v>0</v>
      </c>
      <c r="BU52" s="5">
        <v>0</v>
      </c>
      <c r="BV52" s="5"/>
      <c r="BW52" s="5">
        <v>0</v>
      </c>
      <c r="BX52" s="2" t="s">
        <v>107</v>
      </c>
      <c r="BY52" t="s">
        <v>109</v>
      </c>
      <c r="BZ52" s="12">
        <f t="shared" si="7"/>
        <v>100</v>
      </c>
      <c r="CA52" s="10">
        <v>0</v>
      </c>
      <c r="CB52" s="10">
        <v>10</v>
      </c>
      <c r="CC52" s="19">
        <v>25</v>
      </c>
      <c r="CD52" s="12">
        <v>0</v>
      </c>
      <c r="CE52" s="12">
        <v>50</v>
      </c>
      <c r="CG52" s="12">
        <v>5</v>
      </c>
      <c r="CI52" s="12">
        <v>5</v>
      </c>
      <c r="CJ52" s="12">
        <v>5</v>
      </c>
      <c r="CK52" s="12">
        <v>0</v>
      </c>
      <c r="CN52" s="12">
        <v>0</v>
      </c>
      <c r="CO52" t="s">
        <v>107</v>
      </c>
      <c r="CP52" s="12">
        <v>0</v>
      </c>
      <c r="CQ52" t="s">
        <v>107</v>
      </c>
      <c r="CR52" s="12">
        <f t="shared" si="19"/>
        <v>35</v>
      </c>
      <c r="CS52" s="12">
        <f t="shared" si="20"/>
        <v>50</v>
      </c>
      <c r="CT52" s="12">
        <f t="shared" si="21"/>
        <v>10</v>
      </c>
      <c r="CU52" s="12">
        <f t="shared" si="22"/>
        <v>0</v>
      </c>
      <c r="CX52" t="s">
        <v>126</v>
      </c>
    </row>
    <row r="53" spans="1:102" x14ac:dyDescent="0.2">
      <c r="A53">
        <v>2013</v>
      </c>
      <c r="B53" t="s">
        <v>254</v>
      </c>
      <c r="C53" t="s">
        <v>252</v>
      </c>
      <c r="D53" s="12" t="s">
        <v>107</v>
      </c>
      <c r="E53" t="s">
        <v>113</v>
      </c>
      <c r="F53" t="s">
        <v>114</v>
      </c>
      <c r="G53" t="s">
        <v>138</v>
      </c>
      <c r="H53" t="s">
        <v>107</v>
      </c>
      <c r="I53" t="s">
        <v>121</v>
      </c>
      <c r="J53">
        <v>2009</v>
      </c>
      <c r="K53">
        <f t="shared" si="17"/>
        <v>4</v>
      </c>
      <c r="L53" t="s">
        <v>122</v>
      </c>
      <c r="M53" t="s">
        <v>122</v>
      </c>
      <c r="O53" s="3">
        <v>1000000</v>
      </c>
      <c r="P53" s="3">
        <v>1000000</v>
      </c>
      <c r="Q53" s="3">
        <v>706000</v>
      </c>
      <c r="R53" s="4">
        <f t="shared" si="16"/>
        <v>0.70599999999999996</v>
      </c>
      <c r="S53" s="5">
        <f t="shared" si="35"/>
        <v>1000000</v>
      </c>
      <c r="T53" s="5">
        <f>P53*(AM53/100)</f>
        <v>0</v>
      </c>
      <c r="U53" s="5">
        <f>P53*(AN53/100)</f>
        <v>0</v>
      </c>
      <c r="V53" s="5">
        <f>P53*(AO53/100)</f>
        <v>600000</v>
      </c>
      <c r="W53" s="5">
        <f>P53*(AP53/100)</f>
        <v>100000</v>
      </c>
      <c r="X53" s="5">
        <f>P53*(AQ53/100)</f>
        <v>0</v>
      </c>
      <c r="Y53" s="5">
        <f>P53*(AR53/100)</f>
        <v>200000</v>
      </c>
      <c r="Z53" s="5">
        <f>P53*(AS53/100)</f>
        <v>0</v>
      </c>
      <c r="AA53" s="5">
        <f>P53*(AT53/100)</f>
        <v>0</v>
      </c>
      <c r="AB53" s="5">
        <f>P53*(AU53/100)</f>
        <v>0</v>
      </c>
      <c r="AC53" s="5">
        <f>P53*(AV53/100)</f>
        <v>100000</v>
      </c>
      <c r="AE53" s="5">
        <f>P53*(AX53/100)</f>
        <v>0</v>
      </c>
      <c r="AF53" s="5">
        <f>P53*(AY53/100)</f>
        <v>0</v>
      </c>
      <c r="AH53" s="5">
        <f>P53*(BA53/100)</f>
        <v>0</v>
      </c>
      <c r="AI53" s="5"/>
      <c r="AJ53" s="5">
        <f>P53*(BC53/100)</f>
        <v>0</v>
      </c>
      <c r="AK53" t="s">
        <v>107</v>
      </c>
      <c r="AL53" s="6">
        <f t="shared" si="36"/>
        <v>100</v>
      </c>
      <c r="AM53" s="6">
        <v>0</v>
      </c>
      <c r="AN53" s="6">
        <v>0</v>
      </c>
      <c r="AO53" s="6">
        <v>60</v>
      </c>
      <c r="AP53" s="6">
        <v>10</v>
      </c>
      <c r="AQ53" s="6">
        <v>0</v>
      </c>
      <c r="AR53" s="6">
        <v>20</v>
      </c>
      <c r="AS53" s="6">
        <v>0</v>
      </c>
      <c r="AT53" s="6">
        <v>0</v>
      </c>
      <c r="AU53" s="6">
        <v>0</v>
      </c>
      <c r="AV53" s="6">
        <v>10</v>
      </c>
      <c r="AW53" s="6"/>
      <c r="AX53" s="6">
        <v>0</v>
      </c>
      <c r="AY53" s="6"/>
      <c r="AZ53" s="6" t="s">
        <v>255</v>
      </c>
      <c r="BA53" s="6">
        <v>0</v>
      </c>
      <c r="BB53" s="6" t="s">
        <v>107</v>
      </c>
      <c r="BC53" s="6">
        <v>0</v>
      </c>
      <c r="BD53" s="6" t="s">
        <v>107</v>
      </c>
      <c r="BE53" s="12">
        <f t="shared" si="37"/>
        <v>70</v>
      </c>
      <c r="BF53" s="12">
        <f t="shared" si="38"/>
        <v>10</v>
      </c>
      <c r="BG53" s="3">
        <f t="shared" si="18"/>
        <v>1000000</v>
      </c>
      <c r="BH53" s="5">
        <v>0</v>
      </c>
      <c r="BI53" s="5">
        <v>0</v>
      </c>
      <c r="BJ53" s="5">
        <v>150000</v>
      </c>
      <c r="BK53" s="5">
        <v>850000</v>
      </c>
      <c r="BL53" s="5">
        <v>0</v>
      </c>
      <c r="BM53" s="5">
        <v>0</v>
      </c>
      <c r="BN53" s="5">
        <v>0</v>
      </c>
      <c r="BO53" s="5">
        <v>0</v>
      </c>
      <c r="BP53" s="5">
        <v>0</v>
      </c>
      <c r="BQ53" s="5">
        <v>0</v>
      </c>
      <c r="BR53" s="5">
        <v>0</v>
      </c>
      <c r="BS53" s="5">
        <v>0</v>
      </c>
      <c r="BT53" s="5">
        <v>0</v>
      </c>
      <c r="BU53" s="5">
        <v>0</v>
      </c>
      <c r="BV53" s="5"/>
      <c r="BW53" s="5">
        <v>0</v>
      </c>
      <c r="BX53" s="2" t="s">
        <v>107</v>
      </c>
      <c r="BY53" t="s">
        <v>109</v>
      </c>
      <c r="BZ53" s="12">
        <f t="shared" si="7"/>
        <v>100</v>
      </c>
      <c r="CA53" s="10">
        <v>0</v>
      </c>
      <c r="CB53" s="10">
        <v>0</v>
      </c>
      <c r="CC53" s="19">
        <v>15</v>
      </c>
      <c r="CD53" s="12">
        <v>85</v>
      </c>
      <c r="CE53" s="12">
        <v>0</v>
      </c>
      <c r="CG53" s="12">
        <v>0</v>
      </c>
      <c r="CH53" s="12">
        <v>0</v>
      </c>
      <c r="CI53" s="12">
        <v>0</v>
      </c>
      <c r="CJ53" s="12">
        <v>0</v>
      </c>
      <c r="CK53" s="12">
        <v>0</v>
      </c>
      <c r="CN53" s="12">
        <v>0</v>
      </c>
      <c r="CO53" t="s">
        <v>107</v>
      </c>
      <c r="CP53" s="12">
        <v>0</v>
      </c>
      <c r="CQ53" t="s">
        <v>107</v>
      </c>
      <c r="CR53" s="12">
        <f t="shared" si="19"/>
        <v>15</v>
      </c>
      <c r="CS53" s="12">
        <f t="shared" si="20"/>
        <v>0</v>
      </c>
      <c r="CT53" s="12">
        <f t="shared" si="21"/>
        <v>0</v>
      </c>
      <c r="CU53" s="12">
        <f t="shared" si="22"/>
        <v>0</v>
      </c>
      <c r="CX53" t="s">
        <v>110</v>
      </c>
    </row>
    <row r="54" spans="1:102" x14ac:dyDescent="0.2">
      <c r="A54">
        <v>2013</v>
      </c>
      <c r="B54" t="s">
        <v>256</v>
      </c>
      <c r="C54" t="s">
        <v>112</v>
      </c>
      <c r="D54" s="16">
        <v>98225</v>
      </c>
      <c r="E54" t="s">
        <v>113</v>
      </c>
      <c r="F54" t="s">
        <v>114</v>
      </c>
      <c r="G54" t="s">
        <v>120</v>
      </c>
      <c r="H54" t="s">
        <v>107</v>
      </c>
      <c r="I54" t="s">
        <v>121</v>
      </c>
      <c r="J54">
        <v>2011</v>
      </c>
      <c r="K54">
        <f t="shared" si="17"/>
        <v>2</v>
      </c>
      <c r="L54" t="s">
        <v>108</v>
      </c>
      <c r="M54" t="s">
        <v>108</v>
      </c>
      <c r="O54" s="3">
        <v>650000</v>
      </c>
      <c r="P54" s="3">
        <v>635000</v>
      </c>
      <c r="S54" s="5">
        <f t="shared" si="35"/>
        <v>635000</v>
      </c>
      <c r="T54" s="5">
        <f>P54*(AM54/100)</f>
        <v>158750</v>
      </c>
      <c r="U54" s="5">
        <f>P54*(AN54/100)</f>
        <v>31750</v>
      </c>
      <c r="V54" s="5">
        <f>P54*(AO54/100)</f>
        <v>127000</v>
      </c>
      <c r="W54" s="5">
        <f>P54*(AP54/100)</f>
        <v>63500</v>
      </c>
      <c r="X54" s="5">
        <f>P54*(AQ54/100)</f>
        <v>76200</v>
      </c>
      <c r="Y54" s="5">
        <f>P54*(AR54/100)</f>
        <v>0</v>
      </c>
      <c r="Z54" s="5">
        <f>P54*(AS54/100)</f>
        <v>25400</v>
      </c>
      <c r="AA54" s="5">
        <f>P54*(AT54/100)</f>
        <v>76200</v>
      </c>
      <c r="AB54" s="5">
        <f>P54*(AU54/100)</f>
        <v>6350</v>
      </c>
      <c r="AC54" s="5">
        <f>P54*(AV54/100)</f>
        <v>63500</v>
      </c>
      <c r="AE54" s="5">
        <f>P54*(AX54/100)</f>
        <v>6350</v>
      </c>
      <c r="AF54" s="5">
        <f>P54*(AY54/100)</f>
        <v>0</v>
      </c>
      <c r="AH54" s="5">
        <f>P54*(BA54/100)</f>
        <v>0</v>
      </c>
      <c r="AI54" s="5"/>
      <c r="AJ54" s="5">
        <f>P54*(BC54/100)</f>
        <v>0</v>
      </c>
      <c r="AK54" t="s">
        <v>107</v>
      </c>
      <c r="AL54" s="6">
        <f t="shared" si="36"/>
        <v>100</v>
      </c>
      <c r="AM54" s="6">
        <v>25</v>
      </c>
      <c r="AN54" s="6">
        <v>5</v>
      </c>
      <c r="AO54" s="6">
        <v>20</v>
      </c>
      <c r="AP54" s="6">
        <v>10</v>
      </c>
      <c r="AQ54" s="6">
        <v>12</v>
      </c>
      <c r="AR54" s="6">
        <v>0</v>
      </c>
      <c r="AS54" s="6">
        <v>4</v>
      </c>
      <c r="AT54" s="6">
        <v>12</v>
      </c>
      <c r="AU54" s="6">
        <v>1</v>
      </c>
      <c r="AV54" s="6">
        <v>10</v>
      </c>
      <c r="AW54" s="6"/>
      <c r="AX54" s="6">
        <v>1</v>
      </c>
      <c r="AY54" s="6"/>
      <c r="AZ54" s="6" t="s">
        <v>257</v>
      </c>
      <c r="BA54" s="6">
        <v>0</v>
      </c>
      <c r="BB54" s="6" t="s">
        <v>107</v>
      </c>
      <c r="BC54" s="6">
        <v>0</v>
      </c>
      <c r="BD54" s="6" t="s">
        <v>107</v>
      </c>
      <c r="BE54" s="12">
        <f t="shared" si="37"/>
        <v>30</v>
      </c>
      <c r="BF54" s="12">
        <f t="shared" si="38"/>
        <v>28</v>
      </c>
      <c r="BG54" s="3">
        <f t="shared" si="18"/>
        <v>635000</v>
      </c>
      <c r="BH54" s="5">
        <v>603250</v>
      </c>
      <c r="BI54" s="5">
        <v>0</v>
      </c>
      <c r="BJ54" s="5">
        <v>0</v>
      </c>
      <c r="BK54" s="5">
        <v>31750</v>
      </c>
      <c r="BL54" s="5">
        <v>0</v>
      </c>
      <c r="BM54" s="5">
        <v>0</v>
      </c>
      <c r="BN54" s="5">
        <v>0</v>
      </c>
      <c r="BO54" s="5">
        <v>0</v>
      </c>
      <c r="BP54" s="5">
        <v>0</v>
      </c>
      <c r="BQ54" s="5">
        <v>0</v>
      </c>
      <c r="BR54" s="5">
        <v>0</v>
      </c>
      <c r="BS54" s="5">
        <v>0</v>
      </c>
      <c r="BT54" s="5">
        <v>0</v>
      </c>
      <c r="BU54" s="5">
        <v>0</v>
      </c>
      <c r="BV54" s="5"/>
      <c r="BW54" s="5">
        <v>0</v>
      </c>
      <c r="BX54" s="2" t="s">
        <v>107</v>
      </c>
      <c r="BY54" t="s">
        <v>109</v>
      </c>
      <c r="BZ54" s="12">
        <f t="shared" si="7"/>
        <v>100</v>
      </c>
      <c r="CA54" s="10">
        <v>95</v>
      </c>
      <c r="CB54" s="10">
        <v>0</v>
      </c>
      <c r="CC54" s="19">
        <v>0</v>
      </c>
      <c r="CD54" s="12">
        <v>5</v>
      </c>
      <c r="CE54" s="12">
        <v>0</v>
      </c>
      <c r="CG54" s="12">
        <v>0</v>
      </c>
      <c r="CH54" s="12">
        <v>0</v>
      </c>
      <c r="CI54" s="12">
        <v>0</v>
      </c>
      <c r="CJ54" s="12">
        <v>0</v>
      </c>
      <c r="CK54" s="12">
        <v>0</v>
      </c>
      <c r="CN54" s="12">
        <v>0</v>
      </c>
      <c r="CO54" t="s">
        <v>107</v>
      </c>
      <c r="CP54" s="12">
        <v>0</v>
      </c>
      <c r="CQ54" t="s">
        <v>107</v>
      </c>
      <c r="CR54" s="12">
        <f t="shared" si="19"/>
        <v>0</v>
      </c>
      <c r="CS54" s="12">
        <f t="shared" si="20"/>
        <v>0</v>
      </c>
      <c r="CT54" s="12">
        <f t="shared" si="21"/>
        <v>0</v>
      </c>
      <c r="CU54" s="12">
        <f t="shared" si="22"/>
        <v>0</v>
      </c>
      <c r="CX54" t="s">
        <v>110</v>
      </c>
    </row>
    <row r="55" spans="1:102" x14ac:dyDescent="0.2">
      <c r="A55">
        <v>2013</v>
      </c>
      <c r="B55" t="s">
        <v>258</v>
      </c>
      <c r="C55" t="s">
        <v>146</v>
      </c>
      <c r="D55" s="16">
        <v>95472</v>
      </c>
      <c r="E55" t="s">
        <v>113</v>
      </c>
      <c r="F55" t="s">
        <v>114</v>
      </c>
      <c r="G55" t="s">
        <v>138</v>
      </c>
      <c r="H55" t="s">
        <v>107</v>
      </c>
      <c r="I55" t="s">
        <v>121</v>
      </c>
      <c r="J55">
        <v>1996</v>
      </c>
      <c r="K55">
        <f t="shared" si="17"/>
        <v>17</v>
      </c>
      <c r="L55" t="s">
        <v>165</v>
      </c>
      <c r="M55" t="s">
        <v>149</v>
      </c>
      <c r="O55" s="3">
        <v>600000</v>
      </c>
      <c r="P55" s="3">
        <v>600000</v>
      </c>
      <c r="Q55" s="3">
        <v>576100</v>
      </c>
      <c r="R55" s="4">
        <f>Q55/O55</f>
        <v>0.96016666666666661</v>
      </c>
      <c r="S55" s="5">
        <f t="shared" si="35"/>
        <v>600000</v>
      </c>
      <c r="T55" s="5">
        <v>414000</v>
      </c>
      <c r="U55" s="5">
        <v>0</v>
      </c>
      <c r="V55" s="5">
        <v>0</v>
      </c>
      <c r="W55" s="5">
        <v>0</v>
      </c>
      <c r="X55" s="5">
        <v>143000</v>
      </c>
      <c r="Y55" s="5">
        <v>0</v>
      </c>
      <c r="Z55" s="5">
        <v>3000</v>
      </c>
      <c r="AA55" s="5">
        <v>0</v>
      </c>
      <c r="AB55" s="5">
        <v>0</v>
      </c>
      <c r="AC55" s="5">
        <v>30000</v>
      </c>
      <c r="AD55" s="5">
        <v>0</v>
      </c>
      <c r="AE55" s="5">
        <v>0</v>
      </c>
      <c r="AF55" s="5">
        <v>10000</v>
      </c>
      <c r="AG55" s="5" t="s">
        <v>259</v>
      </c>
      <c r="AH55" s="5">
        <v>0</v>
      </c>
      <c r="AI55" t="s">
        <v>107</v>
      </c>
      <c r="AJ55" s="3">
        <v>0</v>
      </c>
      <c r="AK55" t="s">
        <v>107</v>
      </c>
      <c r="AL55" s="6">
        <f t="shared" si="36"/>
        <v>100.00000000000001</v>
      </c>
      <c r="AM55" s="12">
        <v>69</v>
      </c>
      <c r="AN55" s="12">
        <v>0</v>
      </c>
      <c r="AO55" s="12">
        <v>0</v>
      </c>
      <c r="AP55" s="12">
        <v>0</v>
      </c>
      <c r="AQ55" s="12">
        <v>23.833333333333336</v>
      </c>
      <c r="AR55" s="12">
        <v>0</v>
      </c>
      <c r="AS55" s="12">
        <v>0.5</v>
      </c>
      <c r="AT55" s="12">
        <v>0</v>
      </c>
      <c r="AU55" s="12">
        <v>0</v>
      </c>
      <c r="AV55" s="12">
        <v>5</v>
      </c>
      <c r="AW55" s="12">
        <v>0</v>
      </c>
      <c r="AX55" s="12">
        <v>0</v>
      </c>
      <c r="AY55" s="12">
        <v>1.6666666666666667</v>
      </c>
      <c r="AZ55" s="12"/>
      <c r="BA55" s="12">
        <v>0</v>
      </c>
      <c r="BB55" s="12"/>
      <c r="BC55" s="12">
        <v>0</v>
      </c>
      <c r="BE55" s="12">
        <f t="shared" si="37"/>
        <v>0</v>
      </c>
      <c r="BF55" s="12">
        <f t="shared" si="38"/>
        <v>7.166666666666667</v>
      </c>
      <c r="BG55" s="3">
        <f t="shared" si="18"/>
        <v>600000</v>
      </c>
      <c r="BH55" s="5">
        <v>0</v>
      </c>
      <c r="BI55" s="5">
        <v>30000</v>
      </c>
      <c r="BJ55" s="5">
        <v>30000</v>
      </c>
      <c r="BK55" s="5">
        <v>510000</v>
      </c>
      <c r="BL55" s="5">
        <v>30000</v>
      </c>
      <c r="BM55" s="5">
        <v>0</v>
      </c>
      <c r="BN55" s="5">
        <v>0</v>
      </c>
      <c r="BO55" s="5">
        <v>0</v>
      </c>
      <c r="BP55" s="5">
        <v>0</v>
      </c>
      <c r="BQ55" s="5">
        <v>0</v>
      </c>
      <c r="BR55" s="5">
        <v>0</v>
      </c>
      <c r="BS55" s="5">
        <v>0</v>
      </c>
      <c r="BT55" s="5">
        <v>0</v>
      </c>
      <c r="BU55" s="5">
        <v>0</v>
      </c>
      <c r="BV55" s="5"/>
      <c r="BW55" s="5">
        <v>0</v>
      </c>
      <c r="BX55" s="2" t="s">
        <v>107</v>
      </c>
      <c r="BY55" t="s">
        <v>109</v>
      </c>
      <c r="BZ55" s="12">
        <f t="shared" si="7"/>
        <v>100</v>
      </c>
      <c r="CA55" s="10">
        <v>0</v>
      </c>
      <c r="CB55" s="10">
        <v>5</v>
      </c>
      <c r="CC55" s="19">
        <v>5</v>
      </c>
      <c r="CD55" s="12">
        <v>85</v>
      </c>
      <c r="CE55" s="12">
        <v>5</v>
      </c>
      <c r="CG55" s="12">
        <v>0</v>
      </c>
      <c r="CH55" s="12">
        <v>0</v>
      </c>
      <c r="CI55" s="12">
        <v>0</v>
      </c>
      <c r="CJ55" s="12">
        <v>0</v>
      </c>
      <c r="CK55" s="12">
        <v>0</v>
      </c>
      <c r="CN55" s="12">
        <v>0</v>
      </c>
      <c r="CO55" t="s">
        <v>107</v>
      </c>
      <c r="CP55" s="12">
        <v>0</v>
      </c>
      <c r="CQ55" t="s">
        <v>107</v>
      </c>
      <c r="CR55" s="12">
        <f t="shared" si="19"/>
        <v>10</v>
      </c>
      <c r="CS55" s="12">
        <f t="shared" si="20"/>
        <v>5</v>
      </c>
      <c r="CT55" s="12">
        <f t="shared" si="21"/>
        <v>0</v>
      </c>
      <c r="CU55" s="12">
        <f t="shared" si="22"/>
        <v>0</v>
      </c>
      <c r="CX55" t="s">
        <v>110</v>
      </c>
    </row>
    <row r="56" spans="1:102" x14ac:dyDescent="0.2">
      <c r="A56">
        <v>2013</v>
      </c>
      <c r="B56" t="s">
        <v>260</v>
      </c>
      <c r="C56" t="s">
        <v>146</v>
      </c>
      <c r="D56" s="16">
        <v>95606</v>
      </c>
      <c r="E56" t="s">
        <v>113</v>
      </c>
      <c r="F56" t="s">
        <v>114</v>
      </c>
      <c r="G56" t="s">
        <v>138</v>
      </c>
      <c r="H56" t="s">
        <v>107</v>
      </c>
      <c r="I56" t="s">
        <v>121</v>
      </c>
      <c r="J56">
        <v>2007</v>
      </c>
      <c r="K56">
        <f t="shared" si="17"/>
        <v>6</v>
      </c>
      <c r="L56" t="s">
        <v>131</v>
      </c>
      <c r="M56" t="s">
        <v>131</v>
      </c>
      <c r="O56" s="3">
        <v>459730</v>
      </c>
      <c r="P56" s="3">
        <v>454469</v>
      </c>
      <c r="Q56" s="3">
        <v>506547</v>
      </c>
      <c r="R56" s="4">
        <f>Q56/O56</f>
        <v>1.1018358601788005</v>
      </c>
      <c r="S56" s="5">
        <f t="shared" si="35"/>
        <v>454469</v>
      </c>
      <c r="T56" s="5">
        <f>P56*(AM56/100)</f>
        <v>390843.33999999997</v>
      </c>
      <c r="U56" s="5">
        <f>P56*(AN56/100)</f>
        <v>0</v>
      </c>
      <c r="V56" s="5">
        <f>P56*(AO56/100)</f>
        <v>18178.760000000002</v>
      </c>
      <c r="W56" s="5">
        <f>P56*(AP56/100)</f>
        <v>0</v>
      </c>
      <c r="X56" s="5">
        <f>P56*(AQ56/100)</f>
        <v>0</v>
      </c>
      <c r="Y56" s="5">
        <f>P56*(AR56/100)</f>
        <v>27268.14</v>
      </c>
      <c r="Z56" s="5">
        <f>P56*(AS56/100)</f>
        <v>4544.6900000000005</v>
      </c>
      <c r="AA56" s="5">
        <f>P56*(AT56/100)</f>
        <v>0</v>
      </c>
      <c r="AB56" s="5">
        <f>P56*(AU56/100)</f>
        <v>0</v>
      </c>
      <c r="AC56" s="5">
        <f>P56*(AV56/100)</f>
        <v>13634.07</v>
      </c>
      <c r="AE56" s="5">
        <f>P56*(AX56/100)</f>
        <v>0</v>
      </c>
      <c r="AF56" s="5">
        <f>P56*(AY56/100)</f>
        <v>0</v>
      </c>
      <c r="AH56" s="5">
        <f>P56*(BA56/100)</f>
        <v>0</v>
      </c>
      <c r="AI56" s="5"/>
      <c r="AJ56" s="5">
        <f>P56*(BC56/100)</f>
        <v>0</v>
      </c>
      <c r="AK56" t="s">
        <v>107</v>
      </c>
      <c r="AL56" s="6">
        <f t="shared" si="36"/>
        <v>100</v>
      </c>
      <c r="AM56" s="6">
        <v>86</v>
      </c>
      <c r="AN56" s="6">
        <v>0</v>
      </c>
      <c r="AO56" s="6">
        <v>4</v>
      </c>
      <c r="AP56" s="6">
        <v>0</v>
      </c>
      <c r="AQ56" s="6">
        <v>0</v>
      </c>
      <c r="AR56" s="6">
        <v>6</v>
      </c>
      <c r="AS56" s="6">
        <v>1</v>
      </c>
      <c r="AT56" s="6">
        <v>0</v>
      </c>
      <c r="AU56" s="6">
        <v>0</v>
      </c>
      <c r="AV56" s="6">
        <v>3</v>
      </c>
      <c r="AW56" s="6"/>
      <c r="AX56" s="6">
        <v>0</v>
      </c>
      <c r="AY56" s="6">
        <v>0</v>
      </c>
      <c r="AZ56" s="6" t="s">
        <v>107</v>
      </c>
      <c r="BA56" s="6">
        <v>0</v>
      </c>
      <c r="BB56" s="6" t="s">
        <v>107</v>
      </c>
      <c r="BC56" s="6">
        <v>0</v>
      </c>
      <c r="BD56" s="6" t="s">
        <v>107</v>
      </c>
      <c r="BE56" s="12">
        <f t="shared" si="37"/>
        <v>4</v>
      </c>
      <c r="BF56" s="12">
        <f t="shared" si="38"/>
        <v>4</v>
      </c>
      <c r="BG56" s="3">
        <f t="shared" si="18"/>
        <v>454469.00000000006</v>
      </c>
      <c r="BH56" s="5">
        <v>286315.47000000003</v>
      </c>
      <c r="BI56" s="5">
        <v>0</v>
      </c>
      <c r="BJ56" s="5">
        <v>0</v>
      </c>
      <c r="BK56" s="5">
        <v>163608.84</v>
      </c>
      <c r="BL56" s="5">
        <v>0</v>
      </c>
      <c r="BM56" s="5">
        <v>0</v>
      </c>
      <c r="BN56" s="5">
        <v>0</v>
      </c>
      <c r="BO56" s="5">
        <v>0</v>
      </c>
      <c r="BP56" s="5">
        <v>0</v>
      </c>
      <c r="BQ56" s="5">
        <v>0</v>
      </c>
      <c r="BR56" s="5">
        <v>4544.6900000000005</v>
      </c>
      <c r="BS56" s="5">
        <v>0</v>
      </c>
      <c r="BT56" s="5">
        <v>0</v>
      </c>
      <c r="BU56" s="5">
        <v>0</v>
      </c>
      <c r="BV56" s="5"/>
      <c r="BW56" s="5">
        <v>0</v>
      </c>
      <c r="BX56" s="2" t="s">
        <v>107</v>
      </c>
      <c r="BY56" t="s">
        <v>109</v>
      </c>
      <c r="BZ56" s="12">
        <f t="shared" si="7"/>
        <v>100</v>
      </c>
      <c r="CA56" s="10">
        <v>63</v>
      </c>
      <c r="CB56" s="10">
        <v>0</v>
      </c>
      <c r="CC56" s="19">
        <v>0</v>
      </c>
      <c r="CD56" s="12">
        <v>36</v>
      </c>
      <c r="CE56" s="12">
        <v>0</v>
      </c>
      <c r="CG56" s="12">
        <v>0</v>
      </c>
      <c r="CH56" s="12">
        <v>0</v>
      </c>
      <c r="CI56" s="12">
        <v>0</v>
      </c>
      <c r="CJ56" s="12">
        <v>0</v>
      </c>
      <c r="CK56" s="12">
        <v>1</v>
      </c>
      <c r="CN56" s="12">
        <v>0</v>
      </c>
      <c r="CO56" t="s">
        <v>107</v>
      </c>
      <c r="CP56" s="12">
        <v>0</v>
      </c>
      <c r="CQ56" t="s">
        <v>107</v>
      </c>
      <c r="CR56" s="12">
        <f t="shared" si="19"/>
        <v>0</v>
      </c>
      <c r="CS56" s="12">
        <f t="shared" si="20"/>
        <v>0</v>
      </c>
      <c r="CT56" s="12">
        <f t="shared" si="21"/>
        <v>1</v>
      </c>
      <c r="CU56" s="12">
        <f t="shared" si="22"/>
        <v>0</v>
      </c>
      <c r="CX56" t="s">
        <v>110</v>
      </c>
    </row>
    <row r="57" spans="1:102" x14ac:dyDescent="0.2">
      <c r="A57">
        <v>2013</v>
      </c>
      <c r="B57" t="s">
        <v>261</v>
      </c>
      <c r="C57" t="s">
        <v>112</v>
      </c>
      <c r="D57" s="16">
        <v>99352</v>
      </c>
      <c r="E57" t="s">
        <v>113</v>
      </c>
      <c r="F57" t="s">
        <v>114</v>
      </c>
      <c r="G57" t="s">
        <v>173</v>
      </c>
      <c r="H57" t="s">
        <v>107</v>
      </c>
      <c r="I57" t="s">
        <v>143</v>
      </c>
      <c r="J57">
        <v>2009</v>
      </c>
      <c r="K57">
        <f t="shared" si="17"/>
        <v>4</v>
      </c>
      <c r="L57" t="s">
        <v>122</v>
      </c>
      <c r="M57" t="s">
        <v>122</v>
      </c>
      <c r="O57" s="3">
        <v>275739</v>
      </c>
      <c r="P57" s="3">
        <v>261339</v>
      </c>
      <c r="Q57" s="3">
        <v>275705.74</v>
      </c>
      <c r="R57" s="4">
        <f>Q57/O57</f>
        <v>0.99987937868781707</v>
      </c>
      <c r="S57" s="5">
        <f t="shared" si="35"/>
        <v>570940.22000000009</v>
      </c>
      <c r="T57" s="5">
        <f>P57*(AM57/100)</f>
        <v>33974.07</v>
      </c>
      <c r="U57" s="5">
        <f>P57*(AN57/100)</f>
        <v>18293.730000000003</v>
      </c>
      <c r="V57" s="5">
        <f>P57*(AO57/100)</f>
        <v>33974.07</v>
      </c>
      <c r="W57" s="5">
        <f>P57*(AP57/100)</f>
        <v>0</v>
      </c>
      <c r="X57" s="5">
        <f>P57*(AQ57/100)</f>
        <v>36587.460000000006</v>
      </c>
      <c r="Y57" s="5">
        <f>P57*(AR57/100)</f>
        <v>33974.07</v>
      </c>
      <c r="Z57" s="5">
        <f>P57*(AS57/100)</f>
        <v>36587.460000000006</v>
      </c>
      <c r="AA57" s="5">
        <f>P57*(AT57/100)</f>
        <v>15680.34</v>
      </c>
      <c r="AB57" s="5">
        <f>P57*(AU57/100)</f>
        <v>2613.39</v>
      </c>
      <c r="AC57" s="5">
        <f>P57*(AV57/100)</f>
        <v>36587.460000000006</v>
      </c>
      <c r="AD57" s="5">
        <f>$P$441*AW57</f>
        <v>314828</v>
      </c>
      <c r="AE57" s="5">
        <f>P57*(AX57/100)</f>
        <v>7840.17</v>
      </c>
      <c r="AF57" s="5">
        <f>P57*(AY57/100)</f>
        <v>0</v>
      </c>
      <c r="AH57" s="5">
        <f>P57*(BA57/100)</f>
        <v>0</v>
      </c>
      <c r="AI57" s="5"/>
      <c r="AJ57" s="5">
        <f>P57*(BC57/100)</f>
        <v>0</v>
      </c>
      <c r="AK57" t="s">
        <v>107</v>
      </c>
      <c r="AL57" s="6">
        <f t="shared" si="36"/>
        <v>100</v>
      </c>
      <c r="AM57" s="6">
        <v>13</v>
      </c>
      <c r="AN57" s="6">
        <v>7</v>
      </c>
      <c r="AO57" s="6">
        <v>13</v>
      </c>
      <c r="AP57" s="6">
        <v>0</v>
      </c>
      <c r="AQ57" s="6">
        <v>14</v>
      </c>
      <c r="AR57" s="6">
        <v>13</v>
      </c>
      <c r="AS57" s="6">
        <v>14</v>
      </c>
      <c r="AT57" s="6">
        <v>6</v>
      </c>
      <c r="AU57" s="6">
        <v>1</v>
      </c>
      <c r="AV57" s="6">
        <v>14</v>
      </c>
      <c r="AW57" s="6">
        <v>2</v>
      </c>
      <c r="AX57" s="6">
        <v>3</v>
      </c>
      <c r="AY57" s="6"/>
      <c r="AZ57" s="6" t="s">
        <v>262</v>
      </c>
      <c r="BA57" s="6">
        <v>0</v>
      </c>
      <c r="BB57" s="6" t="s">
        <v>107</v>
      </c>
      <c r="BC57" s="6">
        <v>0</v>
      </c>
      <c r="BD57" s="6" t="s">
        <v>107</v>
      </c>
      <c r="BE57" s="12">
        <f t="shared" si="37"/>
        <v>13</v>
      </c>
      <c r="BF57" s="12">
        <f t="shared" si="38"/>
        <v>40</v>
      </c>
      <c r="BG57" s="3">
        <f t="shared" si="18"/>
        <v>261339</v>
      </c>
      <c r="BH57" s="5">
        <v>232591.71</v>
      </c>
      <c r="BI57" s="5">
        <v>0</v>
      </c>
      <c r="BJ57" s="5">
        <v>0</v>
      </c>
      <c r="BK57" s="5">
        <v>28747.29</v>
      </c>
      <c r="BL57" s="5">
        <v>0</v>
      </c>
      <c r="BM57" s="5">
        <v>0</v>
      </c>
      <c r="BN57" s="5">
        <v>0</v>
      </c>
      <c r="BO57" s="5">
        <v>0</v>
      </c>
      <c r="BP57" s="5">
        <v>0</v>
      </c>
      <c r="BQ57" s="5">
        <v>0</v>
      </c>
      <c r="BR57" s="5">
        <v>0</v>
      </c>
      <c r="BS57" s="5">
        <v>0</v>
      </c>
      <c r="BT57" s="5">
        <v>0</v>
      </c>
      <c r="BU57" s="5">
        <v>0</v>
      </c>
      <c r="BV57" s="5"/>
      <c r="BW57" s="5">
        <v>0</v>
      </c>
      <c r="BX57" s="2" t="s">
        <v>107</v>
      </c>
      <c r="BY57" t="s">
        <v>109</v>
      </c>
      <c r="BZ57" s="12">
        <f t="shared" si="7"/>
        <v>100</v>
      </c>
      <c r="CA57" s="10">
        <v>89</v>
      </c>
      <c r="CB57" s="10">
        <v>0</v>
      </c>
      <c r="CC57" s="19">
        <v>0</v>
      </c>
      <c r="CD57" s="12">
        <v>11</v>
      </c>
      <c r="CE57" s="12">
        <v>0</v>
      </c>
      <c r="CG57" s="12">
        <v>0</v>
      </c>
      <c r="CH57" s="12">
        <v>0</v>
      </c>
      <c r="CI57" s="12">
        <v>0</v>
      </c>
      <c r="CJ57" s="12">
        <v>0</v>
      </c>
      <c r="CK57" s="12">
        <v>0</v>
      </c>
      <c r="CN57" s="12">
        <v>0</v>
      </c>
      <c r="CO57" t="s">
        <v>107</v>
      </c>
      <c r="CP57" s="12">
        <v>0</v>
      </c>
      <c r="CQ57" t="s">
        <v>107</v>
      </c>
      <c r="CR57" s="12">
        <f t="shared" si="19"/>
        <v>0</v>
      </c>
      <c r="CS57" s="12">
        <f t="shared" si="20"/>
        <v>0</v>
      </c>
      <c r="CT57" s="12">
        <f t="shared" si="21"/>
        <v>0</v>
      </c>
      <c r="CU57" s="12">
        <f t="shared" si="22"/>
        <v>0</v>
      </c>
      <c r="CX57" t="s">
        <v>110</v>
      </c>
    </row>
    <row r="58" spans="1:102" x14ac:dyDescent="0.2">
      <c r="A58">
        <v>2013</v>
      </c>
      <c r="B58" t="s">
        <v>263</v>
      </c>
      <c r="C58" t="s">
        <v>252</v>
      </c>
      <c r="D58" s="16">
        <v>97045</v>
      </c>
      <c r="E58" t="s">
        <v>113</v>
      </c>
      <c r="F58" t="s">
        <v>114</v>
      </c>
      <c r="G58" t="s">
        <v>106</v>
      </c>
      <c r="H58" t="s">
        <v>107</v>
      </c>
      <c r="I58" t="s">
        <v>106</v>
      </c>
      <c r="J58">
        <v>2005</v>
      </c>
      <c r="K58">
        <f t="shared" si="17"/>
        <v>8</v>
      </c>
      <c r="L58" t="s">
        <v>131</v>
      </c>
      <c r="M58" t="s">
        <v>131</v>
      </c>
      <c r="O58" s="3">
        <v>100000</v>
      </c>
      <c r="P58" s="3">
        <v>100000</v>
      </c>
      <c r="Q58" s="3">
        <v>58750</v>
      </c>
      <c r="R58" s="4">
        <f>Q58/O58</f>
        <v>0.58750000000000002</v>
      </c>
      <c r="S58" s="5">
        <f t="shared" si="35"/>
        <v>100000</v>
      </c>
      <c r="T58" s="5">
        <f>P58*(AM58/100)</f>
        <v>60000</v>
      </c>
      <c r="U58" s="5">
        <f>P58*(AN58/100)</f>
        <v>5000</v>
      </c>
      <c r="V58" s="5">
        <f>P58*(AO58/100)</f>
        <v>10000</v>
      </c>
      <c r="W58" s="5">
        <f>P58*(AP58/100)</f>
        <v>5000</v>
      </c>
      <c r="X58" s="5">
        <f>P58*(AQ58/100)</f>
        <v>2000</v>
      </c>
      <c r="Y58" s="5">
        <f>P58*(AR58/100)</f>
        <v>2000</v>
      </c>
      <c r="Z58" s="5">
        <f>P58*(AS58/100)</f>
        <v>0</v>
      </c>
      <c r="AA58" s="5">
        <f>P58*(AT58/100)</f>
        <v>4000</v>
      </c>
      <c r="AB58" s="5">
        <f>P58*(AU58/100)</f>
        <v>0</v>
      </c>
      <c r="AC58" s="5">
        <f>P58*(AV58/100)</f>
        <v>2000</v>
      </c>
      <c r="AD58" s="5">
        <f>P58*(AW58/100)</f>
        <v>1000</v>
      </c>
      <c r="AE58" s="5">
        <f>P58*(AX58/100)</f>
        <v>7000.0000000000009</v>
      </c>
      <c r="AF58" s="5">
        <f>P58*(AY58/100)</f>
        <v>0</v>
      </c>
      <c r="AH58" s="5">
        <f>P58*(BA58/100)</f>
        <v>2000</v>
      </c>
      <c r="AI58" s="5"/>
      <c r="AJ58" s="5">
        <f>P58*(BC58/100)</f>
        <v>0</v>
      </c>
      <c r="AK58" t="s">
        <v>107</v>
      </c>
      <c r="AL58" s="6">
        <f t="shared" si="36"/>
        <v>100</v>
      </c>
      <c r="AM58" s="6">
        <v>60</v>
      </c>
      <c r="AN58" s="6">
        <v>5</v>
      </c>
      <c r="AO58" s="6">
        <v>10</v>
      </c>
      <c r="AP58" s="6">
        <v>5</v>
      </c>
      <c r="AQ58" s="6">
        <v>2</v>
      </c>
      <c r="AR58" s="6">
        <v>2</v>
      </c>
      <c r="AS58" s="6">
        <v>0</v>
      </c>
      <c r="AT58" s="6">
        <v>4</v>
      </c>
      <c r="AU58" s="6">
        <v>0</v>
      </c>
      <c r="AV58" s="6">
        <v>2</v>
      </c>
      <c r="AW58" s="6">
        <v>1</v>
      </c>
      <c r="AX58" s="6">
        <v>7</v>
      </c>
      <c r="AY58" s="6"/>
      <c r="AZ58" s="6" t="s">
        <v>107</v>
      </c>
      <c r="BA58" s="6">
        <v>2</v>
      </c>
      <c r="BB58" s="6" t="s">
        <v>264</v>
      </c>
      <c r="BC58" s="6"/>
      <c r="BD58" s="6" t="s">
        <v>107</v>
      </c>
      <c r="BE58" s="12">
        <f t="shared" si="37"/>
        <v>15</v>
      </c>
      <c r="BF58" s="12">
        <f t="shared" si="38"/>
        <v>16</v>
      </c>
      <c r="BG58" s="3">
        <f t="shared" si="18"/>
        <v>100000</v>
      </c>
      <c r="BH58" s="5">
        <v>100000</v>
      </c>
      <c r="BI58" s="5">
        <v>0</v>
      </c>
      <c r="BJ58" s="5">
        <v>0</v>
      </c>
      <c r="BK58" s="5">
        <v>0</v>
      </c>
      <c r="BL58" s="5">
        <v>0</v>
      </c>
      <c r="BM58" s="5">
        <v>0</v>
      </c>
      <c r="BN58" s="5">
        <v>0</v>
      </c>
      <c r="BO58" s="5">
        <v>0</v>
      </c>
      <c r="BP58" s="5">
        <v>0</v>
      </c>
      <c r="BQ58" s="5">
        <v>0</v>
      </c>
      <c r="BR58" s="5">
        <v>0</v>
      </c>
      <c r="BS58" s="5">
        <v>0</v>
      </c>
      <c r="BT58" s="5">
        <v>0</v>
      </c>
      <c r="BU58" s="5">
        <v>0</v>
      </c>
      <c r="BV58" s="5"/>
      <c r="BW58" s="5">
        <v>0</v>
      </c>
      <c r="BX58" s="2" t="s">
        <v>107</v>
      </c>
      <c r="BY58" t="s">
        <v>109</v>
      </c>
      <c r="BZ58" s="12">
        <f t="shared" si="7"/>
        <v>100</v>
      </c>
      <c r="CA58" s="10">
        <v>100</v>
      </c>
      <c r="CB58" s="10">
        <v>0</v>
      </c>
      <c r="CC58" s="19">
        <v>0</v>
      </c>
      <c r="CD58" s="12">
        <v>0</v>
      </c>
      <c r="CE58" s="12">
        <v>0</v>
      </c>
      <c r="CG58" s="12">
        <v>0</v>
      </c>
      <c r="CH58" s="12">
        <v>0</v>
      </c>
      <c r="CI58" s="12">
        <v>0</v>
      </c>
      <c r="CJ58" s="12">
        <v>0</v>
      </c>
      <c r="CK58" s="12">
        <v>0</v>
      </c>
      <c r="CN58" s="12">
        <v>0</v>
      </c>
      <c r="CO58" t="s">
        <v>107</v>
      </c>
      <c r="CP58" s="12">
        <v>0</v>
      </c>
      <c r="CQ58" t="s">
        <v>107</v>
      </c>
      <c r="CR58" s="12">
        <f t="shared" si="19"/>
        <v>0</v>
      </c>
      <c r="CS58" s="12">
        <f t="shared" si="20"/>
        <v>0</v>
      </c>
      <c r="CT58" s="12">
        <f t="shared" si="21"/>
        <v>0</v>
      </c>
      <c r="CU58" s="12">
        <f t="shared" si="22"/>
        <v>0</v>
      </c>
      <c r="CX58" t="s">
        <v>126</v>
      </c>
    </row>
    <row r="59" spans="1:102" x14ac:dyDescent="0.2">
      <c r="A59">
        <v>2013</v>
      </c>
      <c r="B59" t="s">
        <v>265</v>
      </c>
      <c r="C59" t="s">
        <v>266</v>
      </c>
      <c r="D59" s="16">
        <v>21703</v>
      </c>
      <c r="E59" t="s">
        <v>119</v>
      </c>
      <c r="F59" t="s">
        <v>105</v>
      </c>
      <c r="G59" t="s">
        <v>120</v>
      </c>
      <c r="H59" t="s">
        <v>107</v>
      </c>
      <c r="I59" t="s">
        <v>121</v>
      </c>
      <c r="J59">
        <v>2009</v>
      </c>
      <c r="K59">
        <f t="shared" si="17"/>
        <v>4</v>
      </c>
      <c r="L59" t="s">
        <v>122</v>
      </c>
      <c r="M59" t="s">
        <v>122</v>
      </c>
      <c r="O59" s="3">
        <v>1800000</v>
      </c>
      <c r="P59" s="3">
        <v>1800000</v>
      </c>
      <c r="Q59" s="3">
        <v>1388178</v>
      </c>
      <c r="R59" s="4">
        <f>Q59/O59</f>
        <v>0.77120999999999995</v>
      </c>
      <c r="S59" s="5">
        <f t="shared" si="35"/>
        <v>1800000</v>
      </c>
      <c r="T59" s="5">
        <v>1800000</v>
      </c>
      <c r="U59" s="5">
        <v>0</v>
      </c>
      <c r="V59" s="5">
        <v>0</v>
      </c>
      <c r="W59" s="5">
        <v>0</v>
      </c>
      <c r="X59" s="5">
        <v>0</v>
      </c>
      <c r="Y59" s="5">
        <v>0</v>
      </c>
      <c r="Z59" s="5">
        <v>0</v>
      </c>
      <c r="AA59" s="5">
        <v>0</v>
      </c>
      <c r="AB59" s="5">
        <v>0</v>
      </c>
      <c r="AC59" s="5">
        <v>0</v>
      </c>
      <c r="AD59" s="5">
        <v>0</v>
      </c>
      <c r="AE59" s="5">
        <v>0</v>
      </c>
      <c r="AF59" s="5">
        <v>0</v>
      </c>
      <c r="AG59" s="5" t="s">
        <v>107</v>
      </c>
      <c r="AH59" s="5">
        <v>0</v>
      </c>
      <c r="AI59" t="s">
        <v>107</v>
      </c>
      <c r="AJ59" s="3">
        <v>0</v>
      </c>
      <c r="AK59" t="s">
        <v>107</v>
      </c>
      <c r="AL59" s="6">
        <f t="shared" si="36"/>
        <v>100</v>
      </c>
      <c r="AM59" s="12">
        <v>100</v>
      </c>
      <c r="AN59" s="12">
        <v>0</v>
      </c>
      <c r="AO59" s="12">
        <v>0</v>
      </c>
      <c r="AP59" s="12">
        <v>0</v>
      </c>
      <c r="AQ59" s="12">
        <v>0</v>
      </c>
      <c r="AR59" s="12">
        <v>0</v>
      </c>
      <c r="AS59" s="12">
        <v>0</v>
      </c>
      <c r="AT59" s="12">
        <v>0</v>
      </c>
      <c r="AU59" s="12">
        <v>0</v>
      </c>
      <c r="AV59" s="12">
        <v>0</v>
      </c>
      <c r="AW59" s="12">
        <v>0</v>
      </c>
      <c r="AX59" s="12">
        <v>0</v>
      </c>
      <c r="AY59" s="12">
        <v>0</v>
      </c>
      <c r="AZ59" s="12"/>
      <c r="BA59" s="12">
        <v>0</v>
      </c>
      <c r="BB59" s="12"/>
      <c r="BC59" s="12">
        <v>0</v>
      </c>
      <c r="BE59" s="12">
        <f t="shared" si="37"/>
        <v>0</v>
      </c>
      <c r="BF59" s="12">
        <f t="shared" si="38"/>
        <v>0</v>
      </c>
      <c r="BG59" s="3">
        <f t="shared" si="18"/>
        <v>1800000</v>
      </c>
      <c r="BH59" s="10">
        <v>1800000</v>
      </c>
      <c r="BI59">
        <v>0</v>
      </c>
      <c r="BJ59">
        <v>0</v>
      </c>
      <c r="BK59">
        <v>0</v>
      </c>
      <c r="BL59">
        <v>0</v>
      </c>
      <c r="BM59">
        <v>0</v>
      </c>
      <c r="BN59">
        <v>0</v>
      </c>
      <c r="BO59">
        <v>0</v>
      </c>
      <c r="BP59">
        <v>0</v>
      </c>
      <c r="BQ59">
        <v>0</v>
      </c>
      <c r="BR59">
        <v>0</v>
      </c>
      <c r="BS59">
        <v>0</v>
      </c>
      <c r="BT59">
        <v>0</v>
      </c>
      <c r="BU59">
        <v>0</v>
      </c>
      <c r="BV59" s="2" t="s">
        <v>267</v>
      </c>
      <c r="BW59" s="10">
        <v>0</v>
      </c>
      <c r="BX59" s="2" t="s">
        <v>107</v>
      </c>
      <c r="BY59" t="s">
        <v>109</v>
      </c>
      <c r="BZ59" s="12">
        <f t="shared" si="7"/>
        <v>100</v>
      </c>
      <c r="CA59" s="10">
        <v>100</v>
      </c>
      <c r="CB59" s="10">
        <v>0</v>
      </c>
      <c r="CC59" s="10">
        <v>0</v>
      </c>
      <c r="CD59" s="10">
        <v>0</v>
      </c>
      <c r="CE59" s="10">
        <v>0</v>
      </c>
      <c r="CF59" s="10">
        <v>0</v>
      </c>
      <c r="CG59" s="10">
        <v>0</v>
      </c>
      <c r="CH59" s="10">
        <v>0</v>
      </c>
      <c r="CI59" s="10">
        <v>0</v>
      </c>
      <c r="CJ59" s="10">
        <v>0</v>
      </c>
      <c r="CK59" s="10">
        <v>0</v>
      </c>
      <c r="CL59" s="10">
        <v>0</v>
      </c>
      <c r="CM59" s="10">
        <v>0</v>
      </c>
      <c r="CN59" s="10">
        <v>0</v>
      </c>
      <c r="CO59" s="10"/>
      <c r="CP59" s="10">
        <v>0</v>
      </c>
      <c r="CQ59" t="s">
        <v>107</v>
      </c>
      <c r="CR59" s="12">
        <f t="shared" si="19"/>
        <v>0</v>
      </c>
      <c r="CS59" s="12">
        <f t="shared" si="20"/>
        <v>0</v>
      </c>
      <c r="CT59" s="12">
        <f t="shared" si="21"/>
        <v>0</v>
      </c>
      <c r="CU59" s="12">
        <f t="shared" si="22"/>
        <v>0</v>
      </c>
      <c r="CX59" t="s">
        <v>110</v>
      </c>
    </row>
    <row r="60" spans="1:102" x14ac:dyDescent="0.2">
      <c r="A60">
        <v>2013</v>
      </c>
      <c r="B60" t="s">
        <v>268</v>
      </c>
      <c r="C60" t="s">
        <v>118</v>
      </c>
      <c r="D60" s="16">
        <v>27604</v>
      </c>
      <c r="E60" t="s">
        <v>119</v>
      </c>
      <c r="F60" t="s">
        <v>105</v>
      </c>
      <c r="G60" t="s">
        <v>120</v>
      </c>
      <c r="H60" t="s">
        <v>107</v>
      </c>
      <c r="I60" t="s">
        <v>121</v>
      </c>
      <c r="J60">
        <v>2008</v>
      </c>
      <c r="K60">
        <f t="shared" si="17"/>
        <v>5</v>
      </c>
      <c r="L60" t="s">
        <v>122</v>
      </c>
      <c r="M60" t="s">
        <v>122</v>
      </c>
      <c r="O60" s="3">
        <v>3300000</v>
      </c>
      <c r="P60" s="3">
        <v>3300000</v>
      </c>
      <c r="S60" s="5">
        <f t="shared" si="35"/>
        <v>3300000</v>
      </c>
      <c r="T60" s="5">
        <f>P60*(AM60/100)</f>
        <v>2805000</v>
      </c>
      <c r="U60" s="5">
        <f>P60*(AN60/100)</f>
        <v>330000</v>
      </c>
      <c r="V60" s="5">
        <f>P60*(AO60/100)</f>
        <v>0</v>
      </c>
      <c r="W60" s="5">
        <f>P60*(AP60/100)</f>
        <v>0</v>
      </c>
      <c r="X60" s="5">
        <f>P60*(AQ60/100)</f>
        <v>0</v>
      </c>
      <c r="Y60" s="5">
        <f>P60*(AR60/100)</f>
        <v>0</v>
      </c>
      <c r="Z60" s="5">
        <f>P60*(AS60/100)</f>
        <v>0</v>
      </c>
      <c r="AA60" s="5">
        <f>P60*(AT60/100)</f>
        <v>165000</v>
      </c>
      <c r="AB60" s="5">
        <f>P60*(AU60/100)</f>
        <v>0</v>
      </c>
      <c r="AC60" s="5">
        <f>P60*(AV60/100)</f>
        <v>0</v>
      </c>
      <c r="AE60" s="5">
        <f>P60*(AX60/100)</f>
        <v>0</v>
      </c>
      <c r="AF60" s="5">
        <f>Q60*(AY60/100)</f>
        <v>0</v>
      </c>
      <c r="AH60" s="5">
        <f>P60*(BA60/100)</f>
        <v>0</v>
      </c>
      <c r="AI60" s="5"/>
      <c r="AJ60" s="5">
        <f>P60*(BC60/100)</f>
        <v>0</v>
      </c>
      <c r="AK60" t="s">
        <v>107</v>
      </c>
      <c r="AL60" s="6">
        <f t="shared" si="36"/>
        <v>100</v>
      </c>
      <c r="AM60" s="6">
        <v>85</v>
      </c>
      <c r="AN60" s="6">
        <v>10</v>
      </c>
      <c r="AO60" s="6">
        <v>0</v>
      </c>
      <c r="AP60" s="6">
        <v>0</v>
      </c>
      <c r="AQ60" s="6">
        <v>0</v>
      </c>
      <c r="AR60" s="6">
        <v>0</v>
      </c>
      <c r="AS60" s="6">
        <v>0</v>
      </c>
      <c r="AT60" s="6">
        <v>5</v>
      </c>
      <c r="AU60" s="6">
        <v>0</v>
      </c>
      <c r="AV60" s="6">
        <v>0</v>
      </c>
      <c r="AW60" s="6"/>
      <c r="AX60" s="6">
        <v>0</v>
      </c>
      <c r="AY60" s="6">
        <v>0</v>
      </c>
      <c r="AZ60" s="6" t="s">
        <v>107</v>
      </c>
      <c r="BA60" s="6">
        <v>0</v>
      </c>
      <c r="BB60" s="6" t="s">
        <v>107</v>
      </c>
      <c r="BC60" s="6">
        <v>0</v>
      </c>
      <c r="BD60" s="6" t="s">
        <v>107</v>
      </c>
      <c r="BE60" s="12">
        <f t="shared" si="37"/>
        <v>0</v>
      </c>
      <c r="BF60" s="12">
        <f t="shared" si="38"/>
        <v>5</v>
      </c>
      <c r="BG60" s="3">
        <f t="shared" si="18"/>
        <v>3300000</v>
      </c>
      <c r="BH60" s="5">
        <v>3300000</v>
      </c>
      <c r="BI60" s="5">
        <v>0</v>
      </c>
      <c r="BJ60" s="5">
        <v>0</v>
      </c>
      <c r="BK60" s="5">
        <v>0</v>
      </c>
      <c r="BL60" s="5">
        <v>0</v>
      </c>
      <c r="BM60" s="5">
        <v>0</v>
      </c>
      <c r="BN60" s="5">
        <v>0</v>
      </c>
      <c r="BO60" s="5">
        <v>0</v>
      </c>
      <c r="BP60" s="5">
        <v>0</v>
      </c>
      <c r="BQ60" s="5">
        <v>0</v>
      </c>
      <c r="BR60" s="5">
        <v>0</v>
      </c>
      <c r="BS60" s="5">
        <v>0</v>
      </c>
      <c r="BT60" s="5">
        <v>0</v>
      </c>
      <c r="BU60" s="5">
        <v>0</v>
      </c>
      <c r="BV60" s="5"/>
      <c r="BW60" s="5">
        <v>0</v>
      </c>
      <c r="BX60" s="2" t="s">
        <v>107</v>
      </c>
      <c r="BY60" t="s">
        <v>109</v>
      </c>
      <c r="BZ60" s="12">
        <f t="shared" si="7"/>
        <v>100</v>
      </c>
      <c r="CA60" s="10">
        <v>100</v>
      </c>
      <c r="CB60" s="10">
        <v>0</v>
      </c>
      <c r="CC60" s="19">
        <v>0</v>
      </c>
      <c r="CD60" s="12">
        <v>0</v>
      </c>
      <c r="CE60" s="12">
        <v>0</v>
      </c>
      <c r="CG60" s="12">
        <v>0</v>
      </c>
      <c r="CH60" s="12">
        <v>0</v>
      </c>
      <c r="CI60" s="12">
        <v>0</v>
      </c>
      <c r="CJ60" s="12">
        <v>0</v>
      </c>
      <c r="CK60" s="12">
        <v>0</v>
      </c>
      <c r="CN60" s="12">
        <v>0</v>
      </c>
      <c r="CO60" t="s">
        <v>107</v>
      </c>
      <c r="CP60" s="12">
        <v>0</v>
      </c>
      <c r="CQ60" t="s">
        <v>107</v>
      </c>
      <c r="CR60" s="12">
        <f t="shared" si="19"/>
        <v>0</v>
      </c>
      <c r="CS60" s="12">
        <f t="shared" si="20"/>
        <v>0</v>
      </c>
      <c r="CT60" s="12">
        <f t="shared" si="21"/>
        <v>0</v>
      </c>
      <c r="CU60" s="12">
        <f t="shared" si="22"/>
        <v>0</v>
      </c>
      <c r="CX60" t="s">
        <v>110</v>
      </c>
    </row>
    <row r="61" spans="1:102" x14ac:dyDescent="0.2">
      <c r="A61">
        <v>2013</v>
      </c>
      <c r="B61" t="s">
        <v>269</v>
      </c>
      <c r="C61" t="s">
        <v>270</v>
      </c>
      <c r="D61" s="16">
        <v>24244</v>
      </c>
      <c r="E61" t="s">
        <v>119</v>
      </c>
      <c r="F61" t="s">
        <v>105</v>
      </c>
      <c r="G61" t="s">
        <v>106</v>
      </c>
      <c r="H61" t="s">
        <v>107</v>
      </c>
      <c r="I61" t="s">
        <v>106</v>
      </c>
      <c r="J61">
        <v>2000</v>
      </c>
      <c r="K61">
        <f t="shared" si="17"/>
        <v>13</v>
      </c>
      <c r="L61" t="s">
        <v>154</v>
      </c>
      <c r="M61" t="s">
        <v>149</v>
      </c>
      <c r="O61" s="3">
        <v>1468736</v>
      </c>
      <c r="P61" s="3">
        <v>1120185</v>
      </c>
      <c r="Q61" s="3">
        <v>1521936</v>
      </c>
      <c r="R61" s="4">
        <f>Q61/O61</f>
        <v>1.0362216218571616</v>
      </c>
      <c r="S61" s="5">
        <f t="shared" si="35"/>
        <v>952467</v>
      </c>
      <c r="T61" s="5">
        <v>929535</v>
      </c>
      <c r="U61" s="5">
        <v>0</v>
      </c>
      <c r="V61" s="5">
        <v>3150</v>
      </c>
      <c r="W61" s="5">
        <v>0</v>
      </c>
      <c r="X61" s="5">
        <v>0</v>
      </c>
      <c r="Y61" s="5">
        <v>19542</v>
      </c>
      <c r="Z61" s="5">
        <v>0</v>
      </c>
      <c r="AA61" s="5">
        <v>0</v>
      </c>
      <c r="AB61" s="5">
        <v>0</v>
      </c>
      <c r="AC61" s="5">
        <v>0</v>
      </c>
      <c r="AD61" s="5">
        <v>0</v>
      </c>
      <c r="AE61" s="5">
        <v>240</v>
      </c>
      <c r="AF61" s="5">
        <v>0</v>
      </c>
      <c r="AG61" s="5" t="s">
        <v>271</v>
      </c>
      <c r="AH61" s="5">
        <v>0</v>
      </c>
      <c r="AI61" t="s">
        <v>272</v>
      </c>
      <c r="AJ61" s="3">
        <v>0</v>
      </c>
      <c r="AK61" t="s">
        <v>107</v>
      </c>
      <c r="AL61" s="6">
        <f t="shared" si="36"/>
        <v>100</v>
      </c>
      <c r="AM61" s="12">
        <v>97.592357530497125</v>
      </c>
      <c r="AN61" s="12">
        <v>0</v>
      </c>
      <c r="AO61" s="12">
        <v>0.33072011943720886</v>
      </c>
      <c r="AP61" s="12">
        <v>0</v>
      </c>
      <c r="AQ61" s="12">
        <v>0</v>
      </c>
      <c r="AR61" s="12">
        <v>2.0517246266799791</v>
      </c>
      <c r="AS61" s="12">
        <v>0</v>
      </c>
      <c r="AT61" s="12">
        <v>0</v>
      </c>
      <c r="AU61" s="12">
        <v>0</v>
      </c>
      <c r="AV61" s="12">
        <v>0</v>
      </c>
      <c r="AW61" s="12">
        <v>0</v>
      </c>
      <c r="AX61" s="12">
        <v>2.5197723385692105E-2</v>
      </c>
      <c r="AY61" s="12">
        <v>0</v>
      </c>
      <c r="AZ61" s="12"/>
      <c r="BA61" s="12">
        <v>0</v>
      </c>
      <c r="BB61" s="12"/>
      <c r="BC61" s="12">
        <v>0</v>
      </c>
      <c r="BE61" s="12">
        <f t="shared" si="37"/>
        <v>0.33072011943720886</v>
      </c>
      <c r="BF61" s="12">
        <f t="shared" si="38"/>
        <v>2.5197723385692105E-2</v>
      </c>
      <c r="BG61" s="3">
        <f t="shared" si="18"/>
        <v>1120185</v>
      </c>
      <c r="BH61" s="5">
        <v>5600.9250000000002</v>
      </c>
      <c r="BI61" s="5">
        <v>694514.7</v>
      </c>
      <c r="BJ61" s="5">
        <v>5600.9250000000002</v>
      </c>
      <c r="BK61" s="5">
        <v>0</v>
      </c>
      <c r="BL61" s="5">
        <v>358459.2</v>
      </c>
      <c r="BM61" s="5">
        <v>0</v>
      </c>
      <c r="BN61" s="5">
        <v>0</v>
      </c>
      <c r="BO61" s="5">
        <v>0</v>
      </c>
      <c r="BP61" s="5">
        <v>0</v>
      </c>
      <c r="BQ61" s="5">
        <v>0</v>
      </c>
      <c r="BR61" s="5">
        <v>0</v>
      </c>
      <c r="BS61" s="5">
        <v>0</v>
      </c>
      <c r="BT61" s="5">
        <v>0</v>
      </c>
      <c r="BU61" s="5">
        <v>56009.25</v>
      </c>
      <c r="BV61" s="5"/>
      <c r="BW61" s="5">
        <v>0</v>
      </c>
      <c r="BX61" s="2" t="s">
        <v>107</v>
      </c>
      <c r="BY61" t="s">
        <v>109</v>
      </c>
      <c r="BZ61" s="12">
        <f t="shared" si="7"/>
        <v>100</v>
      </c>
      <c r="CA61" s="10">
        <v>0.5</v>
      </c>
      <c r="CB61" s="10">
        <v>62</v>
      </c>
      <c r="CC61" s="19">
        <v>0.5</v>
      </c>
      <c r="CD61" s="12">
        <v>0</v>
      </c>
      <c r="CE61" s="12">
        <v>32</v>
      </c>
      <c r="CG61" s="12">
        <v>0</v>
      </c>
      <c r="CH61" s="12">
        <v>0</v>
      </c>
      <c r="CI61" s="12">
        <v>0</v>
      </c>
      <c r="CJ61" s="12">
        <v>0</v>
      </c>
      <c r="CK61" s="12">
        <v>0</v>
      </c>
      <c r="CN61" s="12">
        <v>5</v>
      </c>
      <c r="CO61" t="s">
        <v>215</v>
      </c>
      <c r="CP61" s="12">
        <v>0</v>
      </c>
      <c r="CQ61" t="s">
        <v>107</v>
      </c>
      <c r="CR61" s="12">
        <f t="shared" si="19"/>
        <v>62.5</v>
      </c>
      <c r="CS61" s="12">
        <f t="shared" si="20"/>
        <v>32</v>
      </c>
      <c r="CT61" s="12">
        <f t="shared" si="21"/>
        <v>0</v>
      </c>
      <c r="CU61" s="12">
        <f t="shared" si="22"/>
        <v>5</v>
      </c>
      <c r="CX61" t="s">
        <v>116</v>
      </c>
    </row>
    <row r="62" spans="1:102" x14ac:dyDescent="0.2">
      <c r="A62">
        <v>2013</v>
      </c>
      <c r="B62" t="s">
        <v>273</v>
      </c>
      <c r="C62" t="s">
        <v>270</v>
      </c>
      <c r="D62" s="16">
        <v>22948</v>
      </c>
      <c r="E62" t="s">
        <v>119</v>
      </c>
      <c r="F62" t="s">
        <v>105</v>
      </c>
      <c r="G62" t="s">
        <v>120</v>
      </c>
      <c r="H62" t="s">
        <v>107</v>
      </c>
      <c r="I62" t="s">
        <v>121</v>
      </c>
      <c r="J62">
        <v>2009</v>
      </c>
      <c r="K62">
        <f t="shared" si="17"/>
        <v>4</v>
      </c>
      <c r="L62" t="s">
        <v>122</v>
      </c>
      <c r="M62" t="s">
        <v>122</v>
      </c>
      <c r="O62" s="3">
        <v>500000</v>
      </c>
      <c r="P62" s="3">
        <v>500000</v>
      </c>
      <c r="Q62" s="3">
        <v>479500</v>
      </c>
      <c r="R62" s="4">
        <f>Q62/O62</f>
        <v>0.95899999999999996</v>
      </c>
      <c r="S62" s="5">
        <f t="shared" si="35"/>
        <v>500000</v>
      </c>
      <c r="T62" s="5">
        <v>500000</v>
      </c>
      <c r="U62" s="5">
        <v>0</v>
      </c>
      <c r="V62" s="5">
        <v>0</v>
      </c>
      <c r="W62" s="5">
        <v>0</v>
      </c>
      <c r="X62" s="5">
        <v>0</v>
      </c>
      <c r="Y62" s="5">
        <v>0</v>
      </c>
      <c r="Z62" s="5">
        <v>0</v>
      </c>
      <c r="AA62" s="5">
        <v>0</v>
      </c>
      <c r="AB62" s="5">
        <v>0</v>
      </c>
      <c r="AC62" s="5">
        <v>0</v>
      </c>
      <c r="AD62" s="5">
        <v>0</v>
      </c>
      <c r="AE62" s="5">
        <v>0</v>
      </c>
      <c r="AF62" s="5">
        <v>0</v>
      </c>
      <c r="AG62" s="5" t="s">
        <v>107</v>
      </c>
      <c r="AH62" s="5">
        <v>0</v>
      </c>
      <c r="AI62" t="s">
        <v>107</v>
      </c>
      <c r="AJ62" s="3">
        <v>0</v>
      </c>
      <c r="AK62" t="s">
        <v>107</v>
      </c>
      <c r="AL62" s="6">
        <f t="shared" si="36"/>
        <v>100</v>
      </c>
      <c r="AM62" s="12">
        <v>100</v>
      </c>
      <c r="AN62" s="12">
        <v>0</v>
      </c>
      <c r="AO62" s="12">
        <v>0</v>
      </c>
      <c r="AP62" s="12">
        <v>0</v>
      </c>
      <c r="AQ62" s="12">
        <v>0</v>
      </c>
      <c r="AR62" s="12">
        <v>0</v>
      </c>
      <c r="AS62" s="12">
        <v>0</v>
      </c>
      <c r="AT62" s="12">
        <v>0</v>
      </c>
      <c r="AU62" s="12">
        <v>0</v>
      </c>
      <c r="AV62" s="12">
        <v>0</v>
      </c>
      <c r="AW62" s="12">
        <v>0</v>
      </c>
      <c r="AX62" s="12">
        <v>0</v>
      </c>
      <c r="AY62" s="12">
        <v>0</v>
      </c>
      <c r="AZ62" s="12"/>
      <c r="BA62" s="12">
        <v>0</v>
      </c>
      <c r="BB62" s="12"/>
      <c r="BC62" s="12">
        <v>0</v>
      </c>
      <c r="BE62" s="12">
        <f t="shared" si="37"/>
        <v>0</v>
      </c>
      <c r="BF62" s="12">
        <f t="shared" si="38"/>
        <v>0</v>
      </c>
      <c r="BG62" s="3">
        <f t="shared" si="18"/>
        <v>500000</v>
      </c>
      <c r="BH62" s="5">
        <v>0</v>
      </c>
      <c r="BI62" s="5">
        <v>0</v>
      </c>
      <c r="BJ62" s="5">
        <v>0</v>
      </c>
      <c r="BK62" s="5">
        <v>500000</v>
      </c>
      <c r="BL62" s="5">
        <v>0</v>
      </c>
      <c r="BM62" s="5">
        <v>0</v>
      </c>
      <c r="BN62" s="5">
        <v>0</v>
      </c>
      <c r="BO62" s="5">
        <v>0</v>
      </c>
      <c r="BP62" s="5">
        <v>0</v>
      </c>
      <c r="BQ62" s="5">
        <v>0</v>
      </c>
      <c r="BR62" s="5">
        <v>0</v>
      </c>
      <c r="BS62" s="5">
        <v>0</v>
      </c>
      <c r="BT62" s="5">
        <v>0</v>
      </c>
      <c r="BU62" s="5">
        <v>0</v>
      </c>
      <c r="BV62" s="5"/>
      <c r="BW62" s="5">
        <v>0</v>
      </c>
      <c r="BX62" s="2" t="s">
        <v>107</v>
      </c>
      <c r="BY62" t="s">
        <v>109</v>
      </c>
      <c r="BZ62" s="12">
        <f t="shared" si="7"/>
        <v>100</v>
      </c>
      <c r="CA62" s="10">
        <v>0</v>
      </c>
      <c r="CB62" s="10">
        <v>0</v>
      </c>
      <c r="CC62" s="19">
        <v>0</v>
      </c>
      <c r="CD62" s="12">
        <v>100</v>
      </c>
      <c r="CE62" s="12">
        <v>0</v>
      </c>
      <c r="CG62" s="12">
        <v>0</v>
      </c>
      <c r="CH62" s="12">
        <v>0</v>
      </c>
      <c r="CI62" s="12">
        <v>0</v>
      </c>
      <c r="CJ62" s="12">
        <v>0</v>
      </c>
      <c r="CK62" s="12">
        <v>0</v>
      </c>
      <c r="CN62" s="12">
        <v>0</v>
      </c>
      <c r="CO62" t="s">
        <v>107</v>
      </c>
      <c r="CP62" s="12">
        <v>0</v>
      </c>
      <c r="CQ62" t="s">
        <v>107</v>
      </c>
      <c r="CR62" s="12">
        <f t="shared" si="19"/>
        <v>0</v>
      </c>
      <c r="CS62" s="12">
        <f t="shared" si="20"/>
        <v>0</v>
      </c>
      <c r="CT62" s="12">
        <f t="shared" si="21"/>
        <v>0</v>
      </c>
      <c r="CU62" s="12">
        <f t="shared" si="22"/>
        <v>0</v>
      </c>
      <c r="CX62" t="s">
        <v>110</v>
      </c>
    </row>
    <row r="63" spans="1:102" x14ac:dyDescent="0.2">
      <c r="A63">
        <v>2013</v>
      </c>
      <c r="B63" t="s">
        <v>274</v>
      </c>
      <c r="C63" t="s">
        <v>270</v>
      </c>
      <c r="D63" s="16">
        <v>22718</v>
      </c>
      <c r="E63" t="s">
        <v>119</v>
      </c>
      <c r="F63" t="s">
        <v>105</v>
      </c>
      <c r="G63" t="s">
        <v>120</v>
      </c>
      <c r="H63" t="s">
        <v>107</v>
      </c>
      <c r="I63" t="s">
        <v>121</v>
      </c>
      <c r="J63">
        <v>2011</v>
      </c>
      <c r="K63">
        <f t="shared" si="17"/>
        <v>2</v>
      </c>
      <c r="L63" t="s">
        <v>108</v>
      </c>
      <c r="M63" t="s">
        <v>108</v>
      </c>
      <c r="O63" s="3">
        <v>450000</v>
      </c>
      <c r="P63" s="3">
        <v>450000</v>
      </c>
      <c r="Q63" s="3">
        <v>621000</v>
      </c>
      <c r="R63" s="4">
        <f>Q63/O63</f>
        <v>1.38</v>
      </c>
      <c r="S63" s="5">
        <f t="shared" si="35"/>
        <v>450000</v>
      </c>
      <c r="T63" s="5">
        <f t="shared" ref="T63:T82" si="39">P63*(AM63/100)</f>
        <v>450000</v>
      </c>
      <c r="U63" s="5">
        <f t="shared" ref="U63:U82" si="40">P63*(AN63/100)</f>
        <v>0</v>
      </c>
      <c r="V63" s="5">
        <f t="shared" ref="V63:V82" si="41">P63*(AO63/100)</f>
        <v>0</v>
      </c>
      <c r="W63" s="5">
        <f t="shared" ref="W63:W82" si="42">P63*(AP63/100)</f>
        <v>0</v>
      </c>
      <c r="X63" s="5">
        <f t="shared" ref="X63:X82" si="43">P63*(AQ63/100)</f>
        <v>0</v>
      </c>
      <c r="Y63" s="5">
        <f t="shared" ref="Y63:Y82" si="44">P63*(AR63/100)</f>
        <v>0</v>
      </c>
      <c r="Z63" s="5">
        <f t="shared" ref="Z63:Z82" si="45">P63*(AS63/100)</f>
        <v>0</v>
      </c>
      <c r="AA63" s="5">
        <f t="shared" ref="AA63:AA82" si="46">P63*(AT63/100)</f>
        <v>0</v>
      </c>
      <c r="AB63" s="5">
        <f t="shared" ref="AB63:AB82" si="47">P63*(AU63/100)</f>
        <v>0</v>
      </c>
      <c r="AC63" s="5">
        <f t="shared" ref="AC63:AC82" si="48">P63*(AV63/100)</f>
        <v>0</v>
      </c>
      <c r="AE63" s="5">
        <f t="shared" ref="AE63:AE82" si="49">P63*(AX63/100)</f>
        <v>0</v>
      </c>
      <c r="AF63" s="5">
        <f t="shared" ref="AF63:AF73" si="50">P63*(AY63/100)</f>
        <v>0</v>
      </c>
      <c r="AH63" s="5">
        <f t="shared" ref="AH63:AH82" si="51">P63*(BA63/100)</f>
        <v>0</v>
      </c>
      <c r="AI63" s="5"/>
      <c r="AJ63" s="5">
        <f t="shared" ref="AJ63:AJ82" si="52">P63*(BC63/100)</f>
        <v>0</v>
      </c>
      <c r="AK63" t="s">
        <v>107</v>
      </c>
      <c r="AL63" s="6">
        <f t="shared" si="36"/>
        <v>100</v>
      </c>
      <c r="AM63" s="6">
        <v>100</v>
      </c>
      <c r="AN63" s="6">
        <v>0</v>
      </c>
      <c r="AO63" s="6">
        <v>0</v>
      </c>
      <c r="AP63" s="6">
        <v>0</v>
      </c>
      <c r="AQ63" s="6">
        <v>0</v>
      </c>
      <c r="AR63" s="6">
        <v>0</v>
      </c>
      <c r="AS63" s="6">
        <v>0</v>
      </c>
      <c r="AT63" s="6">
        <v>0</v>
      </c>
      <c r="AU63" s="6">
        <v>0</v>
      </c>
      <c r="AV63" s="6">
        <v>0</v>
      </c>
      <c r="AW63" s="6"/>
      <c r="AX63" s="6">
        <v>0</v>
      </c>
      <c r="AY63" s="6">
        <v>0</v>
      </c>
      <c r="AZ63" s="6" t="s">
        <v>107</v>
      </c>
      <c r="BA63" s="6">
        <v>0</v>
      </c>
      <c r="BB63" s="6" t="s">
        <v>107</v>
      </c>
      <c r="BC63" s="6">
        <v>0</v>
      </c>
      <c r="BD63" s="6" t="s">
        <v>107</v>
      </c>
      <c r="BE63" s="12">
        <f t="shared" si="37"/>
        <v>0</v>
      </c>
      <c r="BF63" s="12">
        <f t="shared" si="38"/>
        <v>0</v>
      </c>
      <c r="BG63" s="3">
        <f t="shared" si="18"/>
        <v>450000</v>
      </c>
      <c r="BH63" s="5">
        <v>0</v>
      </c>
      <c r="BI63" s="5">
        <v>135000</v>
      </c>
      <c r="BJ63" s="5">
        <v>58500</v>
      </c>
      <c r="BK63" s="5">
        <v>90000</v>
      </c>
      <c r="BL63" s="5">
        <v>135000</v>
      </c>
      <c r="BM63" s="5">
        <v>0</v>
      </c>
      <c r="BN63" s="5">
        <v>0</v>
      </c>
      <c r="BO63" s="5">
        <v>0</v>
      </c>
      <c r="BP63" s="5">
        <v>0</v>
      </c>
      <c r="BQ63" s="5">
        <v>0</v>
      </c>
      <c r="BR63" s="5">
        <v>31500.000000000004</v>
      </c>
      <c r="BS63" s="5">
        <v>0</v>
      </c>
      <c r="BT63" s="5">
        <v>0</v>
      </c>
      <c r="BU63" s="5">
        <v>0</v>
      </c>
      <c r="BV63" s="5"/>
      <c r="BW63" s="5">
        <v>0</v>
      </c>
      <c r="BX63" s="2" t="s">
        <v>107</v>
      </c>
      <c r="BY63" t="s">
        <v>109</v>
      </c>
      <c r="BZ63" s="12">
        <f t="shared" si="7"/>
        <v>100</v>
      </c>
      <c r="CA63" s="10">
        <v>0</v>
      </c>
      <c r="CB63" s="10">
        <v>30</v>
      </c>
      <c r="CC63" s="19">
        <v>13</v>
      </c>
      <c r="CD63" s="12">
        <v>20</v>
      </c>
      <c r="CE63" s="12">
        <v>30</v>
      </c>
      <c r="CG63" s="12">
        <v>0</v>
      </c>
      <c r="CH63" s="12">
        <v>0</v>
      </c>
      <c r="CI63" s="12">
        <v>0</v>
      </c>
      <c r="CJ63" s="12">
        <v>0</v>
      </c>
      <c r="CK63" s="12">
        <v>7</v>
      </c>
      <c r="CO63" t="s">
        <v>275</v>
      </c>
      <c r="CP63" s="12">
        <v>0</v>
      </c>
      <c r="CQ63" t="s">
        <v>107</v>
      </c>
      <c r="CR63" s="12">
        <f t="shared" si="19"/>
        <v>43</v>
      </c>
      <c r="CS63" s="12">
        <f t="shared" si="20"/>
        <v>30</v>
      </c>
      <c r="CT63" s="12">
        <f t="shared" si="21"/>
        <v>7</v>
      </c>
      <c r="CU63" s="12">
        <f t="shared" si="22"/>
        <v>0</v>
      </c>
      <c r="CX63" t="s">
        <v>110</v>
      </c>
    </row>
    <row r="64" spans="1:102" x14ac:dyDescent="0.2">
      <c r="A64">
        <v>2013</v>
      </c>
      <c r="B64" t="s">
        <v>276</v>
      </c>
      <c r="C64" t="s">
        <v>277</v>
      </c>
      <c r="D64" s="16">
        <v>29403</v>
      </c>
      <c r="E64" t="s">
        <v>119</v>
      </c>
      <c r="F64" t="s">
        <v>105</v>
      </c>
      <c r="G64" t="s">
        <v>106</v>
      </c>
      <c r="H64" t="s">
        <v>107</v>
      </c>
      <c r="I64" t="s">
        <v>106</v>
      </c>
      <c r="J64">
        <v>2011</v>
      </c>
      <c r="K64">
        <f t="shared" si="17"/>
        <v>2</v>
      </c>
      <c r="L64" t="s">
        <v>108</v>
      </c>
      <c r="M64" t="s">
        <v>108</v>
      </c>
      <c r="O64" s="3">
        <v>634000</v>
      </c>
      <c r="P64" s="3">
        <v>270000</v>
      </c>
      <c r="Q64" s="3">
        <v>531150</v>
      </c>
      <c r="R64" s="4">
        <f>Q64/O64</f>
        <v>0.83777602523659311</v>
      </c>
      <c r="S64" s="5">
        <f t="shared" si="35"/>
        <v>270000</v>
      </c>
      <c r="T64" s="5">
        <f t="shared" si="39"/>
        <v>262710</v>
      </c>
      <c r="U64" s="5">
        <f t="shared" si="40"/>
        <v>0</v>
      </c>
      <c r="V64" s="5">
        <f t="shared" si="41"/>
        <v>0</v>
      </c>
      <c r="W64" s="5">
        <f t="shared" si="42"/>
        <v>0</v>
      </c>
      <c r="X64" s="5">
        <f t="shared" si="43"/>
        <v>0</v>
      </c>
      <c r="Y64" s="5">
        <f t="shared" si="44"/>
        <v>0</v>
      </c>
      <c r="Z64" s="5">
        <f t="shared" si="45"/>
        <v>7290.0000000000009</v>
      </c>
      <c r="AA64" s="5">
        <f t="shared" si="46"/>
        <v>0</v>
      </c>
      <c r="AB64" s="5">
        <f t="shared" si="47"/>
        <v>0</v>
      </c>
      <c r="AC64" s="5">
        <f t="shared" si="48"/>
        <v>0</v>
      </c>
      <c r="AE64" s="5">
        <f t="shared" si="49"/>
        <v>0</v>
      </c>
      <c r="AF64" s="5">
        <f t="shared" si="50"/>
        <v>0</v>
      </c>
      <c r="AH64" s="5">
        <f t="shared" si="51"/>
        <v>0</v>
      </c>
      <c r="AI64" s="5"/>
      <c r="AJ64" s="5">
        <f t="shared" si="52"/>
        <v>0</v>
      </c>
      <c r="AK64" t="s">
        <v>107</v>
      </c>
      <c r="AL64" s="6">
        <f t="shared" si="36"/>
        <v>100</v>
      </c>
      <c r="AM64" s="6">
        <v>97.3</v>
      </c>
      <c r="AN64" s="6">
        <v>0</v>
      </c>
      <c r="AO64" s="6">
        <v>0</v>
      </c>
      <c r="AP64" s="6">
        <v>0</v>
      </c>
      <c r="AQ64" s="6">
        <v>0</v>
      </c>
      <c r="AR64" s="6">
        <v>0</v>
      </c>
      <c r="AS64" s="6">
        <v>2.7</v>
      </c>
      <c r="AT64" s="6">
        <v>0</v>
      </c>
      <c r="AU64" s="6">
        <v>0</v>
      </c>
      <c r="AV64" s="6">
        <v>0</v>
      </c>
      <c r="AW64" s="6"/>
      <c r="AX64" s="6">
        <v>0</v>
      </c>
      <c r="AY64" s="6">
        <v>0</v>
      </c>
      <c r="AZ64" s="6" t="s">
        <v>107</v>
      </c>
      <c r="BA64" s="6">
        <v>0</v>
      </c>
      <c r="BB64" s="6" t="s">
        <v>107</v>
      </c>
      <c r="BC64" s="6">
        <v>0</v>
      </c>
      <c r="BD64" s="6" t="s">
        <v>107</v>
      </c>
      <c r="BE64" s="12">
        <f t="shared" si="37"/>
        <v>0</v>
      </c>
      <c r="BF64" s="12">
        <f t="shared" si="38"/>
        <v>2.7</v>
      </c>
      <c r="BG64" s="3">
        <f t="shared" si="18"/>
        <v>270000</v>
      </c>
      <c r="BH64" s="5">
        <v>0</v>
      </c>
      <c r="BI64" s="5">
        <v>121500</v>
      </c>
      <c r="BJ64" s="5">
        <v>13500</v>
      </c>
      <c r="BK64" s="5">
        <v>135000</v>
      </c>
      <c r="BL64" s="5">
        <v>0</v>
      </c>
      <c r="BM64" s="5">
        <v>0</v>
      </c>
      <c r="BN64" s="5">
        <v>0</v>
      </c>
      <c r="BO64" s="5">
        <v>0</v>
      </c>
      <c r="BP64" s="5">
        <v>0</v>
      </c>
      <c r="BQ64" s="5">
        <v>0</v>
      </c>
      <c r="BR64" s="5">
        <v>0</v>
      </c>
      <c r="BS64" s="5">
        <v>0</v>
      </c>
      <c r="BT64" s="5">
        <v>0</v>
      </c>
      <c r="BU64" s="5">
        <v>0</v>
      </c>
      <c r="BV64" s="5"/>
      <c r="BW64" s="5">
        <v>0</v>
      </c>
      <c r="BX64" s="2" t="s">
        <v>107</v>
      </c>
      <c r="BY64" t="s">
        <v>109</v>
      </c>
      <c r="BZ64" s="12">
        <f t="shared" si="7"/>
        <v>100</v>
      </c>
      <c r="CA64" s="10">
        <v>0</v>
      </c>
      <c r="CB64" s="10">
        <v>45</v>
      </c>
      <c r="CC64" s="19">
        <v>5</v>
      </c>
      <c r="CD64" s="12">
        <v>50</v>
      </c>
      <c r="CE64" s="12">
        <v>0</v>
      </c>
      <c r="CG64" s="12">
        <v>0</v>
      </c>
      <c r="CH64" s="12">
        <v>0</v>
      </c>
      <c r="CI64" s="12">
        <v>0</v>
      </c>
      <c r="CJ64" s="12">
        <v>0</v>
      </c>
      <c r="CK64" s="12">
        <v>0</v>
      </c>
      <c r="CN64" s="12">
        <v>0</v>
      </c>
      <c r="CO64" t="s">
        <v>107</v>
      </c>
      <c r="CP64" s="12">
        <v>0</v>
      </c>
      <c r="CQ64" t="s">
        <v>107</v>
      </c>
      <c r="CR64" s="12">
        <f t="shared" si="19"/>
        <v>50</v>
      </c>
      <c r="CS64" s="12">
        <f t="shared" si="20"/>
        <v>0</v>
      </c>
      <c r="CT64" s="12">
        <f t="shared" si="21"/>
        <v>0</v>
      </c>
      <c r="CU64" s="12">
        <f t="shared" si="22"/>
        <v>0</v>
      </c>
      <c r="CX64" t="s">
        <v>116</v>
      </c>
    </row>
    <row r="65" spans="1:102" x14ac:dyDescent="0.2">
      <c r="A65">
        <v>2013</v>
      </c>
      <c r="B65" t="s">
        <v>278</v>
      </c>
      <c r="C65" t="s">
        <v>279</v>
      </c>
      <c r="D65" s="16">
        <v>34205</v>
      </c>
      <c r="E65" t="s">
        <v>119</v>
      </c>
      <c r="F65" t="s">
        <v>105</v>
      </c>
      <c r="G65" t="s">
        <v>120</v>
      </c>
      <c r="H65" t="s">
        <v>107</v>
      </c>
      <c r="I65" t="s">
        <v>121</v>
      </c>
      <c r="J65">
        <v>2008</v>
      </c>
      <c r="K65">
        <f t="shared" si="17"/>
        <v>5</v>
      </c>
      <c r="L65" t="s">
        <v>122</v>
      </c>
      <c r="M65" t="s">
        <v>122</v>
      </c>
      <c r="O65" s="3">
        <v>200000</v>
      </c>
      <c r="P65" s="3">
        <v>200000</v>
      </c>
      <c r="Q65" s="3">
        <v>224000</v>
      </c>
      <c r="R65" s="4">
        <f>Q65/O65</f>
        <v>1.1200000000000001</v>
      </c>
      <c r="S65" s="5">
        <f t="shared" si="35"/>
        <v>200000</v>
      </c>
      <c r="T65" s="5">
        <f t="shared" si="39"/>
        <v>180000</v>
      </c>
      <c r="U65" s="5">
        <f t="shared" si="40"/>
        <v>0</v>
      </c>
      <c r="V65" s="5">
        <f t="shared" si="41"/>
        <v>20000</v>
      </c>
      <c r="W65" s="5">
        <f t="shared" si="42"/>
        <v>0</v>
      </c>
      <c r="X65" s="5">
        <f t="shared" si="43"/>
        <v>0</v>
      </c>
      <c r="Y65" s="5">
        <f t="shared" si="44"/>
        <v>0</v>
      </c>
      <c r="Z65" s="5">
        <f t="shared" si="45"/>
        <v>0</v>
      </c>
      <c r="AA65" s="5">
        <f t="shared" si="46"/>
        <v>0</v>
      </c>
      <c r="AB65" s="5">
        <f t="shared" si="47"/>
        <v>0</v>
      </c>
      <c r="AC65" s="5">
        <f t="shared" si="48"/>
        <v>0</v>
      </c>
      <c r="AE65" s="5">
        <f t="shared" si="49"/>
        <v>0</v>
      </c>
      <c r="AF65" s="5">
        <f t="shared" si="50"/>
        <v>0</v>
      </c>
      <c r="AH65" s="5">
        <f t="shared" si="51"/>
        <v>0</v>
      </c>
      <c r="AI65" s="5"/>
      <c r="AJ65" s="5">
        <f t="shared" si="52"/>
        <v>0</v>
      </c>
      <c r="AK65" t="s">
        <v>107</v>
      </c>
      <c r="AL65" s="6">
        <f t="shared" si="36"/>
        <v>100</v>
      </c>
      <c r="AM65" s="6">
        <v>90</v>
      </c>
      <c r="AN65" s="6">
        <v>0</v>
      </c>
      <c r="AO65" s="6">
        <v>10</v>
      </c>
      <c r="AP65" s="6">
        <v>0</v>
      </c>
      <c r="AQ65" s="6">
        <v>0</v>
      </c>
      <c r="AR65" s="6">
        <v>0</v>
      </c>
      <c r="AS65" s="6">
        <v>0</v>
      </c>
      <c r="AT65" s="6">
        <v>0</v>
      </c>
      <c r="AU65" s="6">
        <v>0</v>
      </c>
      <c r="AV65" s="6">
        <v>0</v>
      </c>
      <c r="AW65" s="6"/>
      <c r="AX65" s="6">
        <v>0</v>
      </c>
      <c r="AY65" s="6">
        <v>0</v>
      </c>
      <c r="AZ65" s="6" t="s">
        <v>107</v>
      </c>
      <c r="BA65" s="6">
        <v>0</v>
      </c>
      <c r="BB65" s="6" t="s">
        <v>107</v>
      </c>
      <c r="BC65" s="6">
        <v>0</v>
      </c>
      <c r="BD65" s="6" t="s">
        <v>107</v>
      </c>
      <c r="BE65" s="12">
        <f t="shared" si="37"/>
        <v>10</v>
      </c>
      <c r="BF65" s="12">
        <f t="shared" si="38"/>
        <v>0</v>
      </c>
      <c r="BG65" s="3">
        <f t="shared" si="18"/>
        <v>200000</v>
      </c>
      <c r="BH65" s="5">
        <v>0</v>
      </c>
      <c r="BI65" s="5">
        <v>0</v>
      </c>
      <c r="BJ65" s="5">
        <v>10000</v>
      </c>
      <c r="BK65" s="5">
        <v>170000</v>
      </c>
      <c r="BL65" s="5">
        <v>0</v>
      </c>
      <c r="BM65" s="5">
        <v>0</v>
      </c>
      <c r="BN65" s="5">
        <v>0</v>
      </c>
      <c r="BO65" s="5">
        <v>0</v>
      </c>
      <c r="BP65" s="5">
        <v>0</v>
      </c>
      <c r="BQ65" s="5">
        <v>0</v>
      </c>
      <c r="BR65" s="5">
        <v>0</v>
      </c>
      <c r="BS65" s="5">
        <v>20000</v>
      </c>
      <c r="BT65" s="5">
        <v>0</v>
      </c>
      <c r="BU65" s="5">
        <v>0</v>
      </c>
      <c r="BV65" s="5"/>
      <c r="BW65" s="5">
        <v>0</v>
      </c>
      <c r="BX65" s="2" t="s">
        <v>107</v>
      </c>
      <c r="BY65" t="s">
        <v>109</v>
      </c>
      <c r="BZ65" s="12">
        <f t="shared" si="7"/>
        <v>100</v>
      </c>
      <c r="CA65" s="10">
        <v>0</v>
      </c>
      <c r="CB65" s="10">
        <v>0</v>
      </c>
      <c r="CC65" s="19">
        <v>5</v>
      </c>
      <c r="CD65" s="12">
        <v>85</v>
      </c>
      <c r="CE65" s="12">
        <v>0</v>
      </c>
      <c r="CG65" s="12">
        <v>0</v>
      </c>
      <c r="CH65" s="12">
        <v>0</v>
      </c>
      <c r="CI65" s="12">
        <v>0</v>
      </c>
      <c r="CJ65" s="12">
        <v>0</v>
      </c>
      <c r="CK65" s="12">
        <v>0</v>
      </c>
      <c r="CL65" s="12">
        <v>10</v>
      </c>
      <c r="CO65" t="s">
        <v>280</v>
      </c>
      <c r="CP65" s="12">
        <v>0</v>
      </c>
      <c r="CQ65" t="s">
        <v>107</v>
      </c>
      <c r="CR65" s="12">
        <f t="shared" si="19"/>
        <v>5</v>
      </c>
      <c r="CS65" s="12">
        <f t="shared" si="20"/>
        <v>0</v>
      </c>
      <c r="CT65" s="12">
        <f t="shared" si="21"/>
        <v>10</v>
      </c>
      <c r="CU65" s="12">
        <f t="shared" si="22"/>
        <v>0</v>
      </c>
      <c r="CX65" t="s">
        <v>110</v>
      </c>
    </row>
    <row r="66" spans="1:102" x14ac:dyDescent="0.2">
      <c r="A66">
        <v>2013</v>
      </c>
      <c r="B66" t="s">
        <v>281</v>
      </c>
      <c r="C66" t="s">
        <v>270</v>
      </c>
      <c r="D66" s="14" t="s">
        <v>107</v>
      </c>
      <c r="E66" t="s">
        <v>119</v>
      </c>
      <c r="F66" t="s">
        <v>105</v>
      </c>
      <c r="G66" t="s">
        <v>138</v>
      </c>
      <c r="H66" t="s">
        <v>107</v>
      </c>
      <c r="I66" t="s">
        <v>121</v>
      </c>
      <c r="J66">
        <v>2009</v>
      </c>
      <c r="K66">
        <f t="shared" ref="K66:K68" si="53">2013-J66</f>
        <v>4</v>
      </c>
      <c r="L66" t="s">
        <v>122</v>
      </c>
      <c r="M66" t="s">
        <v>122</v>
      </c>
      <c r="P66" s="3">
        <v>150000</v>
      </c>
      <c r="Q66" s="3">
        <v>90</v>
      </c>
      <c r="S66" s="5">
        <f t="shared" si="35"/>
        <v>150000</v>
      </c>
      <c r="T66" s="5">
        <f t="shared" si="39"/>
        <v>52500</v>
      </c>
      <c r="U66" s="5">
        <f t="shared" si="40"/>
        <v>0</v>
      </c>
      <c r="V66" s="5">
        <f t="shared" si="41"/>
        <v>52500</v>
      </c>
      <c r="W66" s="5">
        <f t="shared" si="42"/>
        <v>7500</v>
      </c>
      <c r="X66" s="5">
        <f t="shared" si="43"/>
        <v>22500</v>
      </c>
      <c r="Y66" s="5">
        <f t="shared" si="44"/>
        <v>0</v>
      </c>
      <c r="Z66" s="5">
        <f t="shared" si="45"/>
        <v>15000</v>
      </c>
      <c r="AA66" s="5">
        <f t="shared" si="46"/>
        <v>0</v>
      </c>
      <c r="AB66" s="5">
        <f t="shared" si="47"/>
        <v>0</v>
      </c>
      <c r="AC66" s="5">
        <f t="shared" si="48"/>
        <v>0</v>
      </c>
      <c r="AE66" s="5">
        <f t="shared" si="49"/>
        <v>0</v>
      </c>
      <c r="AF66" s="5">
        <f t="shared" si="50"/>
        <v>0</v>
      </c>
      <c r="AH66" s="5">
        <f t="shared" si="51"/>
        <v>0</v>
      </c>
      <c r="AI66" s="5"/>
      <c r="AJ66" s="5">
        <f t="shared" si="52"/>
        <v>0</v>
      </c>
      <c r="AK66" t="s">
        <v>107</v>
      </c>
      <c r="AL66" s="6">
        <f t="shared" si="36"/>
        <v>100</v>
      </c>
      <c r="AM66" s="6">
        <v>35</v>
      </c>
      <c r="AN66" s="6">
        <v>0</v>
      </c>
      <c r="AO66" s="6">
        <v>35</v>
      </c>
      <c r="AP66" s="6">
        <v>5</v>
      </c>
      <c r="AQ66" s="6">
        <v>15</v>
      </c>
      <c r="AR66" s="6">
        <v>0</v>
      </c>
      <c r="AS66" s="6">
        <v>10</v>
      </c>
      <c r="AT66" s="6">
        <v>0</v>
      </c>
      <c r="AU66" s="6">
        <v>0</v>
      </c>
      <c r="AV66" s="6">
        <v>0</v>
      </c>
      <c r="AW66" s="6"/>
      <c r="AX66" s="6">
        <v>0</v>
      </c>
      <c r="AY66" s="6">
        <v>0</v>
      </c>
      <c r="AZ66" s="6" t="s">
        <v>107</v>
      </c>
      <c r="BA66" s="6">
        <v>0</v>
      </c>
      <c r="BB66" s="6" t="s">
        <v>107</v>
      </c>
      <c r="BC66" s="6">
        <v>0</v>
      </c>
      <c r="BD66" s="6" t="s">
        <v>107</v>
      </c>
      <c r="BE66" s="12">
        <f t="shared" si="37"/>
        <v>40</v>
      </c>
      <c r="BF66" s="12">
        <f t="shared" si="38"/>
        <v>10</v>
      </c>
      <c r="BG66" s="3">
        <f t="shared" ref="BG66:BG97" si="54">SUM(BH66:BW66)</f>
        <v>150000</v>
      </c>
      <c r="BH66" s="5">
        <v>112500</v>
      </c>
      <c r="BI66" s="5">
        <v>0</v>
      </c>
      <c r="BJ66" s="5">
        <v>0</v>
      </c>
      <c r="BK66" s="5">
        <v>0</v>
      </c>
      <c r="BL66" s="5">
        <v>22500</v>
      </c>
      <c r="BM66" s="5">
        <v>0</v>
      </c>
      <c r="BN66" s="5">
        <v>0</v>
      </c>
      <c r="BO66" s="5">
        <v>0</v>
      </c>
      <c r="BP66" s="5">
        <v>0</v>
      </c>
      <c r="BQ66" s="5">
        <v>15000</v>
      </c>
      <c r="BR66" s="5">
        <v>0</v>
      </c>
      <c r="BS66" s="5">
        <v>0</v>
      </c>
      <c r="BT66" s="5">
        <v>0</v>
      </c>
      <c r="BU66" s="5">
        <v>0</v>
      </c>
      <c r="BV66" s="5"/>
      <c r="BW66" s="5">
        <v>0</v>
      </c>
      <c r="BX66" s="2" t="s">
        <v>107</v>
      </c>
      <c r="BY66" t="s">
        <v>109</v>
      </c>
      <c r="BZ66" s="12">
        <f t="shared" ref="BZ66:BZ129" si="55">SUM(CA66:CP66)</f>
        <v>100</v>
      </c>
      <c r="CA66" s="10">
        <v>75</v>
      </c>
      <c r="CB66" s="10">
        <v>0</v>
      </c>
      <c r="CC66" s="19">
        <v>0</v>
      </c>
      <c r="CE66" s="12">
        <v>15</v>
      </c>
      <c r="CG66" s="12">
        <v>0</v>
      </c>
      <c r="CH66" s="12">
        <v>0</v>
      </c>
      <c r="CI66" s="12">
        <v>0</v>
      </c>
      <c r="CJ66" s="12">
        <v>10</v>
      </c>
      <c r="CK66" s="12">
        <v>0</v>
      </c>
      <c r="CN66" s="12">
        <v>0</v>
      </c>
      <c r="CO66" t="s">
        <v>107</v>
      </c>
      <c r="CP66" s="12">
        <v>0</v>
      </c>
      <c r="CQ66" t="s">
        <v>107</v>
      </c>
      <c r="CR66" s="12">
        <f t="shared" ref="CR66:CR85" si="56">SUM(CB66:CC66)</f>
        <v>0</v>
      </c>
      <c r="CS66" s="12">
        <f t="shared" ref="CS66:CS85" si="57">SUM(CE66:CF66)</f>
        <v>15</v>
      </c>
      <c r="CT66" s="12">
        <f t="shared" ref="CT66:CT85" si="58">SUM(CH66:CM66)</f>
        <v>10</v>
      </c>
      <c r="CU66" s="12">
        <f t="shared" ref="CU66:CU85" si="59">SUM(CN66+CP66)</f>
        <v>0</v>
      </c>
      <c r="CX66" t="s">
        <v>110</v>
      </c>
    </row>
    <row r="67" spans="1:102" x14ac:dyDescent="0.2">
      <c r="A67">
        <v>2013</v>
      </c>
      <c r="B67" t="s">
        <v>282</v>
      </c>
      <c r="C67" t="s">
        <v>283</v>
      </c>
      <c r="D67" s="16">
        <v>24983</v>
      </c>
      <c r="E67" t="s">
        <v>119</v>
      </c>
      <c r="F67" t="s">
        <v>105</v>
      </c>
      <c r="G67" t="s">
        <v>142</v>
      </c>
      <c r="H67" t="s">
        <v>107</v>
      </c>
      <c r="I67" t="s">
        <v>143</v>
      </c>
      <c r="J67">
        <v>2012</v>
      </c>
      <c r="K67">
        <f t="shared" si="53"/>
        <v>1</v>
      </c>
      <c r="L67" t="s">
        <v>108</v>
      </c>
      <c r="M67" t="s">
        <v>108</v>
      </c>
      <c r="O67" s="3">
        <v>169523</v>
      </c>
      <c r="P67" s="3">
        <v>142037</v>
      </c>
      <c r="Q67" s="3">
        <v>149753</v>
      </c>
      <c r="R67" s="4">
        <f t="shared" ref="R67:R72" si="60">Q67/O67</f>
        <v>0.88337865658347248</v>
      </c>
      <c r="S67" s="5">
        <f t="shared" si="35"/>
        <v>142036.99999999997</v>
      </c>
      <c r="T67" s="5">
        <f t="shared" si="39"/>
        <v>42611.1</v>
      </c>
      <c r="U67" s="5">
        <f t="shared" si="40"/>
        <v>0</v>
      </c>
      <c r="V67" s="5">
        <f t="shared" si="41"/>
        <v>63916.65</v>
      </c>
      <c r="W67" s="5">
        <f t="shared" si="42"/>
        <v>5681.4800000000005</v>
      </c>
      <c r="X67" s="5">
        <f t="shared" si="43"/>
        <v>0</v>
      </c>
      <c r="Y67" s="5">
        <f t="shared" si="44"/>
        <v>17044.439999999999</v>
      </c>
      <c r="Z67" s="5">
        <f t="shared" si="45"/>
        <v>0</v>
      </c>
      <c r="AA67" s="5">
        <f t="shared" si="46"/>
        <v>8522.2199999999993</v>
      </c>
      <c r="AB67" s="5">
        <f t="shared" si="47"/>
        <v>0</v>
      </c>
      <c r="AC67" s="5">
        <f t="shared" si="48"/>
        <v>0</v>
      </c>
      <c r="AE67" s="5">
        <f t="shared" si="49"/>
        <v>4261.1099999999997</v>
      </c>
      <c r="AF67" s="5">
        <f t="shared" si="50"/>
        <v>0</v>
      </c>
      <c r="AH67" s="5">
        <f t="shared" si="51"/>
        <v>0</v>
      </c>
      <c r="AI67" s="5"/>
      <c r="AJ67" s="5">
        <f t="shared" si="52"/>
        <v>0</v>
      </c>
      <c r="AK67" t="s">
        <v>107</v>
      </c>
      <c r="AL67" s="6">
        <f t="shared" si="36"/>
        <v>100</v>
      </c>
      <c r="AM67" s="6">
        <v>30</v>
      </c>
      <c r="AN67" s="6">
        <v>0</v>
      </c>
      <c r="AO67" s="6">
        <v>45</v>
      </c>
      <c r="AP67" s="6">
        <v>4</v>
      </c>
      <c r="AQ67" s="6">
        <v>0</v>
      </c>
      <c r="AR67" s="6">
        <v>12</v>
      </c>
      <c r="AS67" s="6">
        <v>0</v>
      </c>
      <c r="AT67" s="6">
        <v>6</v>
      </c>
      <c r="AU67" s="6">
        <v>0</v>
      </c>
      <c r="AV67" s="6">
        <v>0</v>
      </c>
      <c r="AW67" s="6"/>
      <c r="AX67" s="6">
        <v>3</v>
      </c>
      <c r="AY67" s="6">
        <v>0</v>
      </c>
      <c r="AZ67" s="6" t="s">
        <v>107</v>
      </c>
      <c r="BA67" s="6">
        <v>0</v>
      </c>
      <c r="BB67" s="6" t="s">
        <v>107</v>
      </c>
      <c r="BC67" s="6">
        <v>0</v>
      </c>
      <c r="BD67" s="6" t="s">
        <v>107</v>
      </c>
      <c r="BE67" s="12">
        <f t="shared" si="37"/>
        <v>49</v>
      </c>
      <c r="BF67" s="12">
        <f t="shared" si="38"/>
        <v>9</v>
      </c>
      <c r="BG67" s="3">
        <f t="shared" si="54"/>
        <v>142037.00000000003</v>
      </c>
      <c r="BH67" s="5">
        <v>0</v>
      </c>
      <c r="BI67" s="5">
        <v>0</v>
      </c>
      <c r="BJ67" s="5">
        <v>113629.6</v>
      </c>
      <c r="BK67" s="5">
        <v>22725.920000000002</v>
      </c>
      <c r="BL67" s="5">
        <v>0</v>
      </c>
      <c r="BM67" s="5">
        <v>0</v>
      </c>
      <c r="BN67" s="5">
        <v>0</v>
      </c>
      <c r="BO67" s="5">
        <v>0</v>
      </c>
      <c r="BP67" s="5">
        <v>5681.4800000000005</v>
      </c>
      <c r="BQ67" s="5">
        <v>0</v>
      </c>
      <c r="BR67" s="5">
        <v>0</v>
      </c>
      <c r="BS67" s="5">
        <v>0</v>
      </c>
      <c r="BT67" s="5">
        <v>0</v>
      </c>
      <c r="BU67" s="5">
        <v>0</v>
      </c>
      <c r="BV67" s="5"/>
      <c r="BW67" s="5">
        <v>0</v>
      </c>
      <c r="BX67" s="2" t="s">
        <v>107</v>
      </c>
      <c r="BY67" t="s">
        <v>109</v>
      </c>
      <c r="BZ67" s="12">
        <f t="shared" si="55"/>
        <v>100</v>
      </c>
      <c r="CA67" s="10">
        <v>0</v>
      </c>
      <c r="CB67" s="10">
        <v>0</v>
      </c>
      <c r="CC67" s="19">
        <v>80</v>
      </c>
      <c r="CD67" s="12">
        <v>16</v>
      </c>
      <c r="CE67" s="12">
        <v>0</v>
      </c>
      <c r="CG67" s="12">
        <v>0</v>
      </c>
      <c r="CH67" s="12">
        <v>0</v>
      </c>
      <c r="CI67" s="12">
        <v>4</v>
      </c>
      <c r="CJ67" s="12">
        <v>0</v>
      </c>
      <c r="CK67" s="12">
        <v>0</v>
      </c>
      <c r="CN67" s="12">
        <v>0</v>
      </c>
      <c r="CO67" t="s">
        <v>107</v>
      </c>
      <c r="CP67" s="12">
        <v>0</v>
      </c>
      <c r="CQ67" t="s">
        <v>107</v>
      </c>
      <c r="CR67" s="12">
        <f t="shared" si="56"/>
        <v>80</v>
      </c>
      <c r="CS67" s="12">
        <f t="shared" si="57"/>
        <v>0</v>
      </c>
      <c r="CT67" s="12">
        <f t="shared" si="58"/>
        <v>4</v>
      </c>
      <c r="CU67" s="12">
        <f t="shared" si="59"/>
        <v>0</v>
      </c>
      <c r="CX67" t="s">
        <v>126</v>
      </c>
    </row>
    <row r="68" spans="1:102" x14ac:dyDescent="0.2">
      <c r="A68">
        <v>2013</v>
      </c>
      <c r="B68" t="s">
        <v>284</v>
      </c>
      <c r="C68" t="s">
        <v>270</v>
      </c>
      <c r="D68" s="16">
        <v>23487</v>
      </c>
      <c r="E68" t="s">
        <v>119</v>
      </c>
      <c r="F68" t="s">
        <v>105</v>
      </c>
      <c r="G68" t="s">
        <v>120</v>
      </c>
      <c r="H68" t="s">
        <v>107</v>
      </c>
      <c r="I68" t="s">
        <v>121</v>
      </c>
      <c r="J68">
        <v>2010</v>
      </c>
      <c r="K68">
        <f t="shared" si="53"/>
        <v>3</v>
      </c>
      <c r="L68" t="s">
        <v>122</v>
      </c>
      <c r="M68" t="s">
        <v>122</v>
      </c>
      <c r="O68" s="3">
        <v>145470</v>
      </c>
      <c r="P68" s="3">
        <v>127545</v>
      </c>
      <c r="Q68" s="3">
        <v>128635</v>
      </c>
      <c r="R68" s="4">
        <f t="shared" si="60"/>
        <v>0.88427167113494187</v>
      </c>
      <c r="S68" s="5">
        <f t="shared" si="35"/>
        <v>127544.99999999999</v>
      </c>
      <c r="T68" s="5">
        <f t="shared" si="39"/>
        <v>57395.25</v>
      </c>
      <c r="U68" s="5">
        <f t="shared" si="40"/>
        <v>0</v>
      </c>
      <c r="V68" s="5">
        <f t="shared" si="41"/>
        <v>28059.9</v>
      </c>
      <c r="W68" s="5">
        <f t="shared" si="42"/>
        <v>5101.8</v>
      </c>
      <c r="X68" s="5">
        <f t="shared" si="43"/>
        <v>2550.9</v>
      </c>
      <c r="Y68" s="5">
        <f t="shared" si="44"/>
        <v>5101.8</v>
      </c>
      <c r="Z68" s="5">
        <f t="shared" si="45"/>
        <v>1275.45</v>
      </c>
      <c r="AA68" s="5">
        <f t="shared" si="46"/>
        <v>2550.9</v>
      </c>
      <c r="AB68" s="5">
        <f t="shared" si="47"/>
        <v>1275.45</v>
      </c>
      <c r="AC68" s="5">
        <f t="shared" si="48"/>
        <v>22958.1</v>
      </c>
      <c r="AE68" s="5">
        <f t="shared" si="49"/>
        <v>1275.45</v>
      </c>
      <c r="AF68" s="5">
        <f t="shared" si="50"/>
        <v>0</v>
      </c>
      <c r="AH68" s="5">
        <f t="shared" si="51"/>
        <v>0</v>
      </c>
      <c r="AI68" s="5"/>
      <c r="AJ68" s="5">
        <f t="shared" si="52"/>
        <v>0</v>
      </c>
      <c r="AK68" t="s">
        <v>107</v>
      </c>
      <c r="AL68" s="6">
        <f t="shared" si="36"/>
        <v>100</v>
      </c>
      <c r="AM68" s="6">
        <v>45</v>
      </c>
      <c r="AN68" s="6">
        <v>0</v>
      </c>
      <c r="AO68" s="6">
        <v>22</v>
      </c>
      <c r="AP68" s="6">
        <v>4</v>
      </c>
      <c r="AQ68" s="6">
        <v>2</v>
      </c>
      <c r="AR68" s="6">
        <v>4</v>
      </c>
      <c r="AS68" s="6">
        <v>1</v>
      </c>
      <c r="AT68" s="6">
        <v>2</v>
      </c>
      <c r="AU68" s="6">
        <v>1</v>
      </c>
      <c r="AV68" s="6">
        <v>18</v>
      </c>
      <c r="AW68" s="6"/>
      <c r="AX68" s="6">
        <v>1</v>
      </c>
      <c r="AY68" s="6"/>
      <c r="AZ68" s="6" t="s">
        <v>285</v>
      </c>
      <c r="BA68" s="6">
        <v>0</v>
      </c>
      <c r="BB68" s="6" t="s">
        <v>107</v>
      </c>
      <c r="BC68" s="6">
        <v>0</v>
      </c>
      <c r="BD68" s="6" t="s">
        <v>107</v>
      </c>
      <c r="BE68" s="12">
        <f t="shared" si="37"/>
        <v>26</v>
      </c>
      <c r="BF68" s="12">
        <f t="shared" si="38"/>
        <v>23</v>
      </c>
      <c r="BG68" s="3">
        <f t="shared" si="54"/>
        <v>127545</v>
      </c>
      <c r="BH68" s="5">
        <v>0</v>
      </c>
      <c r="BI68" s="5">
        <v>0</v>
      </c>
      <c r="BJ68" s="5">
        <v>127545</v>
      </c>
      <c r="BK68" s="5">
        <v>0</v>
      </c>
      <c r="BL68" s="5">
        <v>0</v>
      </c>
      <c r="BM68" s="5">
        <v>0</v>
      </c>
      <c r="BN68" s="5">
        <v>0</v>
      </c>
      <c r="BO68" s="5">
        <v>0</v>
      </c>
      <c r="BP68" s="5">
        <v>0</v>
      </c>
      <c r="BQ68" s="5">
        <v>0</v>
      </c>
      <c r="BR68" s="5">
        <v>0</v>
      </c>
      <c r="BS68" s="5">
        <v>0</v>
      </c>
      <c r="BT68" s="5">
        <v>0</v>
      </c>
      <c r="BU68" s="5">
        <v>0</v>
      </c>
      <c r="BV68" s="5"/>
      <c r="BW68" s="5">
        <v>0</v>
      </c>
      <c r="BX68" s="2" t="s">
        <v>107</v>
      </c>
      <c r="BY68" t="s">
        <v>109</v>
      </c>
      <c r="BZ68" s="12">
        <f t="shared" si="55"/>
        <v>100</v>
      </c>
      <c r="CA68" s="10">
        <v>0</v>
      </c>
      <c r="CB68" s="10">
        <v>0</v>
      </c>
      <c r="CC68" s="19">
        <v>100</v>
      </c>
      <c r="CD68" s="12">
        <v>0</v>
      </c>
      <c r="CE68" s="12">
        <v>0</v>
      </c>
      <c r="CG68" s="12">
        <v>0</v>
      </c>
      <c r="CH68" s="12">
        <v>0</v>
      </c>
      <c r="CI68" s="12">
        <v>0</v>
      </c>
      <c r="CJ68" s="12">
        <v>0</v>
      </c>
      <c r="CK68" s="12">
        <v>0</v>
      </c>
      <c r="CN68" s="12">
        <v>0</v>
      </c>
      <c r="CO68" t="s">
        <v>107</v>
      </c>
      <c r="CP68" s="12">
        <v>0</v>
      </c>
      <c r="CQ68" t="s">
        <v>107</v>
      </c>
      <c r="CR68" s="12">
        <f t="shared" si="56"/>
        <v>100</v>
      </c>
      <c r="CS68" s="12">
        <f t="shared" si="57"/>
        <v>0</v>
      </c>
      <c r="CT68" s="12">
        <f t="shared" si="58"/>
        <v>0</v>
      </c>
      <c r="CU68" s="12">
        <f t="shared" si="59"/>
        <v>0</v>
      </c>
      <c r="CX68" t="s">
        <v>110</v>
      </c>
    </row>
    <row r="69" spans="1:102" x14ac:dyDescent="0.2">
      <c r="A69">
        <v>2013</v>
      </c>
      <c r="B69" t="s">
        <v>286</v>
      </c>
      <c r="C69" t="s">
        <v>270</v>
      </c>
      <c r="D69" s="16">
        <v>24450</v>
      </c>
      <c r="E69" t="s">
        <v>119</v>
      </c>
      <c r="F69" t="s">
        <v>105</v>
      </c>
      <c r="G69" t="s">
        <v>106</v>
      </c>
      <c r="H69" t="s">
        <v>287</v>
      </c>
      <c r="I69" t="s">
        <v>106</v>
      </c>
      <c r="O69" s="3">
        <v>120000</v>
      </c>
      <c r="P69" s="3">
        <v>102600</v>
      </c>
      <c r="Q69" s="3">
        <v>120040</v>
      </c>
      <c r="R69" s="4">
        <f t="shared" si="60"/>
        <v>1.0003333333333333</v>
      </c>
      <c r="S69" s="5">
        <f t="shared" si="35"/>
        <v>102600</v>
      </c>
      <c r="T69" s="5">
        <f t="shared" si="39"/>
        <v>95418</v>
      </c>
      <c r="U69" s="5">
        <f t="shared" si="40"/>
        <v>1026</v>
      </c>
      <c r="V69" s="5">
        <f t="shared" si="41"/>
        <v>2052</v>
      </c>
      <c r="W69" s="5">
        <f t="shared" si="42"/>
        <v>0</v>
      </c>
      <c r="X69" s="5">
        <f t="shared" si="43"/>
        <v>0</v>
      </c>
      <c r="Y69" s="5">
        <f t="shared" si="44"/>
        <v>4104</v>
      </c>
      <c r="Z69" s="5">
        <f t="shared" si="45"/>
        <v>0</v>
      </c>
      <c r="AA69" s="5">
        <f t="shared" si="46"/>
        <v>0</v>
      </c>
      <c r="AB69" s="5">
        <f t="shared" si="47"/>
        <v>0</v>
      </c>
      <c r="AC69" s="5">
        <f t="shared" si="48"/>
        <v>0</v>
      </c>
      <c r="AE69" s="5">
        <f t="shared" si="49"/>
        <v>0</v>
      </c>
      <c r="AF69" s="5">
        <f t="shared" si="50"/>
        <v>0</v>
      </c>
      <c r="AH69" s="5">
        <f t="shared" si="51"/>
        <v>0</v>
      </c>
      <c r="AI69" s="5"/>
      <c r="AJ69" s="5">
        <f t="shared" si="52"/>
        <v>0</v>
      </c>
      <c r="AK69" t="s">
        <v>107</v>
      </c>
      <c r="AL69" s="6">
        <f t="shared" si="36"/>
        <v>100</v>
      </c>
      <c r="AM69" s="6">
        <v>93</v>
      </c>
      <c r="AN69" s="6">
        <v>1</v>
      </c>
      <c r="AO69" s="6">
        <v>2</v>
      </c>
      <c r="AP69" s="6">
        <v>0</v>
      </c>
      <c r="AQ69" s="6">
        <v>0</v>
      </c>
      <c r="AR69" s="6">
        <v>4</v>
      </c>
      <c r="AS69" s="6">
        <v>0</v>
      </c>
      <c r="AT69" s="6">
        <v>0</v>
      </c>
      <c r="AU69" s="6">
        <v>0</v>
      </c>
      <c r="AV69" s="6">
        <v>0</v>
      </c>
      <c r="AW69" s="6"/>
      <c r="AX69" s="6">
        <v>0</v>
      </c>
      <c r="AY69" s="6">
        <v>0</v>
      </c>
      <c r="AZ69" s="6" t="s">
        <v>107</v>
      </c>
      <c r="BA69" s="6">
        <v>0</v>
      </c>
      <c r="BB69" s="6" t="s">
        <v>107</v>
      </c>
      <c r="BC69" s="6">
        <v>0</v>
      </c>
      <c r="BD69" s="6" t="s">
        <v>107</v>
      </c>
      <c r="BE69" s="12">
        <f t="shared" si="37"/>
        <v>2</v>
      </c>
      <c r="BF69" s="12">
        <f t="shared" si="38"/>
        <v>0</v>
      </c>
      <c r="BG69" s="3">
        <f t="shared" si="54"/>
        <v>102600</v>
      </c>
      <c r="BH69" s="5">
        <v>0</v>
      </c>
      <c r="BI69" s="5">
        <v>0</v>
      </c>
      <c r="BJ69" s="5">
        <v>10260</v>
      </c>
      <c r="BK69" s="5">
        <v>5130</v>
      </c>
      <c r="BL69" s="5">
        <v>60534</v>
      </c>
      <c r="BM69" s="5">
        <v>0</v>
      </c>
      <c r="BN69" s="5">
        <v>1026</v>
      </c>
      <c r="BO69" s="5">
        <v>0</v>
      </c>
      <c r="BP69" s="5">
        <v>5130</v>
      </c>
      <c r="BQ69" s="5">
        <v>5130</v>
      </c>
      <c r="BR69" s="5">
        <v>3078</v>
      </c>
      <c r="BS69" s="5">
        <v>8208</v>
      </c>
      <c r="BT69" s="5">
        <v>0</v>
      </c>
      <c r="BU69" s="5">
        <v>0</v>
      </c>
      <c r="BV69" s="5"/>
      <c r="BW69" s="5">
        <v>4104</v>
      </c>
      <c r="BX69" s="2" t="s">
        <v>107</v>
      </c>
      <c r="BY69" t="s">
        <v>109</v>
      </c>
      <c r="BZ69" s="12">
        <f t="shared" si="55"/>
        <v>100</v>
      </c>
      <c r="CA69" s="10">
        <v>0</v>
      </c>
      <c r="CB69" s="10">
        <v>0</v>
      </c>
      <c r="CC69" s="19">
        <v>10</v>
      </c>
      <c r="CD69" s="12">
        <v>5</v>
      </c>
      <c r="CE69" s="12">
        <v>59</v>
      </c>
      <c r="CG69" s="12">
        <v>1</v>
      </c>
      <c r="CH69" s="12">
        <v>0</v>
      </c>
      <c r="CI69" s="12">
        <v>5</v>
      </c>
      <c r="CJ69" s="12">
        <v>5</v>
      </c>
      <c r="CK69" s="12">
        <v>3</v>
      </c>
      <c r="CL69" s="12">
        <v>8</v>
      </c>
      <c r="CO69" t="s">
        <v>288</v>
      </c>
      <c r="CP69" s="12">
        <v>4</v>
      </c>
      <c r="CQ69" t="s">
        <v>289</v>
      </c>
      <c r="CR69" s="12">
        <f t="shared" si="56"/>
        <v>10</v>
      </c>
      <c r="CS69" s="12">
        <f t="shared" si="57"/>
        <v>59</v>
      </c>
      <c r="CT69" s="12">
        <f t="shared" si="58"/>
        <v>21</v>
      </c>
      <c r="CU69" s="12">
        <f t="shared" si="59"/>
        <v>4</v>
      </c>
      <c r="CX69" t="s">
        <v>110</v>
      </c>
    </row>
    <row r="70" spans="1:102" x14ac:dyDescent="0.2">
      <c r="A70">
        <v>2013</v>
      </c>
      <c r="B70" t="s">
        <v>290</v>
      </c>
      <c r="C70" t="s">
        <v>118</v>
      </c>
      <c r="D70" s="16">
        <v>28425</v>
      </c>
      <c r="E70" t="s">
        <v>119</v>
      </c>
      <c r="F70" t="s">
        <v>105</v>
      </c>
      <c r="G70" t="s">
        <v>106</v>
      </c>
      <c r="H70" t="s">
        <v>107</v>
      </c>
      <c r="I70" t="s">
        <v>106</v>
      </c>
      <c r="J70">
        <v>2006</v>
      </c>
      <c r="K70">
        <f t="shared" ref="K70:K111" si="61">2013-J70</f>
        <v>7</v>
      </c>
      <c r="L70" t="s">
        <v>131</v>
      </c>
      <c r="M70" t="s">
        <v>131</v>
      </c>
      <c r="O70" s="3">
        <v>80000</v>
      </c>
      <c r="P70" s="3">
        <v>80000</v>
      </c>
      <c r="Q70" s="3">
        <v>80000</v>
      </c>
      <c r="R70" s="4">
        <f t="shared" si="60"/>
        <v>1</v>
      </c>
      <c r="S70" s="5">
        <f t="shared" si="35"/>
        <v>80000</v>
      </c>
      <c r="T70" s="5">
        <f t="shared" si="39"/>
        <v>71200</v>
      </c>
      <c r="U70" s="5">
        <f t="shared" si="40"/>
        <v>4000</v>
      </c>
      <c r="V70" s="5">
        <f t="shared" si="41"/>
        <v>2400</v>
      </c>
      <c r="W70" s="5">
        <f t="shared" si="42"/>
        <v>0</v>
      </c>
      <c r="X70" s="5">
        <f t="shared" si="43"/>
        <v>0</v>
      </c>
      <c r="Y70" s="5">
        <f t="shared" si="44"/>
        <v>1600</v>
      </c>
      <c r="Z70" s="5">
        <f t="shared" si="45"/>
        <v>0</v>
      </c>
      <c r="AA70" s="5">
        <f t="shared" si="46"/>
        <v>0</v>
      </c>
      <c r="AB70" s="5">
        <f t="shared" si="47"/>
        <v>0</v>
      </c>
      <c r="AC70" s="5">
        <f t="shared" si="48"/>
        <v>800</v>
      </c>
      <c r="AD70" s="5">
        <f>$P$443*AW70</f>
        <v>0</v>
      </c>
      <c r="AE70" s="5">
        <f t="shared" si="49"/>
        <v>0</v>
      </c>
      <c r="AF70" s="5">
        <f t="shared" si="50"/>
        <v>0</v>
      </c>
      <c r="AH70" s="5">
        <f t="shared" si="51"/>
        <v>0</v>
      </c>
      <c r="AI70" s="5"/>
      <c r="AJ70" s="5">
        <f t="shared" si="52"/>
        <v>0</v>
      </c>
      <c r="AK70" t="s">
        <v>107</v>
      </c>
      <c r="AL70" s="6">
        <f t="shared" si="36"/>
        <v>100</v>
      </c>
      <c r="AM70" s="6">
        <v>89</v>
      </c>
      <c r="AN70" s="6">
        <v>5</v>
      </c>
      <c r="AO70" s="6">
        <v>3</v>
      </c>
      <c r="AP70" s="6">
        <v>0</v>
      </c>
      <c r="AQ70" s="6">
        <v>0</v>
      </c>
      <c r="AR70" s="6">
        <v>2</v>
      </c>
      <c r="AS70" s="6">
        <v>0</v>
      </c>
      <c r="AT70" s="6">
        <v>0</v>
      </c>
      <c r="AU70" s="6">
        <v>0</v>
      </c>
      <c r="AV70" s="6">
        <v>1</v>
      </c>
      <c r="AW70" s="6">
        <v>0</v>
      </c>
      <c r="AX70" s="6">
        <v>0</v>
      </c>
      <c r="AY70" s="6">
        <v>0</v>
      </c>
      <c r="AZ70" s="6" t="s">
        <v>107</v>
      </c>
      <c r="BA70" s="6">
        <v>0</v>
      </c>
      <c r="BB70" s="6" t="s">
        <v>107</v>
      </c>
      <c r="BC70" s="6">
        <v>0</v>
      </c>
      <c r="BD70" s="6" t="s">
        <v>107</v>
      </c>
      <c r="BE70" s="12">
        <f t="shared" si="37"/>
        <v>3</v>
      </c>
      <c r="BF70" s="12">
        <f t="shared" si="38"/>
        <v>1</v>
      </c>
      <c r="BG70" s="3">
        <f t="shared" si="54"/>
        <v>80000</v>
      </c>
      <c r="BH70" s="5">
        <v>3200</v>
      </c>
      <c r="BI70" s="5">
        <v>0</v>
      </c>
      <c r="BJ70" s="5">
        <v>40000</v>
      </c>
      <c r="BK70" s="5">
        <v>20000</v>
      </c>
      <c r="BL70" s="5">
        <v>0</v>
      </c>
      <c r="BM70" s="5">
        <v>0</v>
      </c>
      <c r="BN70" s="5">
        <v>0</v>
      </c>
      <c r="BO70" s="5">
        <v>0</v>
      </c>
      <c r="BP70" s="5">
        <v>2400</v>
      </c>
      <c r="BQ70" s="5">
        <v>12000</v>
      </c>
      <c r="BR70" s="5">
        <v>2400</v>
      </c>
      <c r="BS70" s="5">
        <v>0</v>
      </c>
      <c r="BT70" s="5">
        <v>0</v>
      </c>
      <c r="BU70" s="5">
        <v>0</v>
      </c>
      <c r="BV70" s="5"/>
      <c r="BW70" s="5">
        <v>0</v>
      </c>
      <c r="BX70" s="2" t="s">
        <v>107</v>
      </c>
      <c r="BY70" t="s">
        <v>109</v>
      </c>
      <c r="BZ70" s="12">
        <f t="shared" si="55"/>
        <v>100</v>
      </c>
      <c r="CA70" s="10">
        <v>4</v>
      </c>
      <c r="CB70" s="10">
        <v>0</v>
      </c>
      <c r="CC70" s="19">
        <v>50</v>
      </c>
      <c r="CD70" s="12">
        <v>25</v>
      </c>
      <c r="CE70" s="12">
        <v>0</v>
      </c>
      <c r="CG70" s="12">
        <v>0</v>
      </c>
      <c r="CH70" s="12">
        <v>0</v>
      </c>
      <c r="CI70" s="12">
        <v>3</v>
      </c>
      <c r="CJ70" s="12">
        <v>15</v>
      </c>
      <c r="CK70" s="12">
        <v>3</v>
      </c>
      <c r="CN70" s="12">
        <v>0</v>
      </c>
      <c r="CO70" t="s">
        <v>107</v>
      </c>
      <c r="CP70" s="12">
        <v>0</v>
      </c>
      <c r="CQ70" t="s">
        <v>107</v>
      </c>
      <c r="CR70" s="12">
        <f t="shared" si="56"/>
        <v>50</v>
      </c>
      <c r="CS70" s="12">
        <f t="shared" si="57"/>
        <v>0</v>
      </c>
      <c r="CT70" s="12">
        <f t="shared" si="58"/>
        <v>21</v>
      </c>
      <c r="CU70" s="12">
        <f t="shared" si="59"/>
        <v>0</v>
      </c>
      <c r="CX70" t="s">
        <v>126</v>
      </c>
    </row>
    <row r="71" spans="1:102" x14ac:dyDescent="0.2">
      <c r="A71">
        <v>2013</v>
      </c>
      <c r="B71" t="s">
        <v>291</v>
      </c>
      <c r="C71" t="s">
        <v>118</v>
      </c>
      <c r="D71" s="16">
        <v>27515</v>
      </c>
      <c r="E71" t="s">
        <v>119</v>
      </c>
      <c r="F71" t="s">
        <v>105</v>
      </c>
      <c r="G71" t="s">
        <v>106</v>
      </c>
      <c r="H71" t="s">
        <v>107</v>
      </c>
      <c r="I71" t="s">
        <v>106</v>
      </c>
      <c r="J71">
        <v>2011</v>
      </c>
      <c r="K71">
        <f t="shared" si="61"/>
        <v>2</v>
      </c>
      <c r="L71" t="s">
        <v>108</v>
      </c>
      <c r="M71" t="s">
        <v>108</v>
      </c>
      <c r="O71" s="3">
        <v>80000</v>
      </c>
      <c r="P71" s="3">
        <v>18600</v>
      </c>
      <c r="Q71" s="3">
        <v>58080</v>
      </c>
      <c r="R71" s="4">
        <f t="shared" si="60"/>
        <v>0.72599999999999998</v>
      </c>
      <c r="S71" s="5">
        <f t="shared" si="35"/>
        <v>18600</v>
      </c>
      <c r="T71" s="5">
        <f t="shared" si="39"/>
        <v>17670</v>
      </c>
      <c r="U71" s="5">
        <f t="shared" si="40"/>
        <v>0</v>
      </c>
      <c r="V71" s="5">
        <f t="shared" si="41"/>
        <v>0</v>
      </c>
      <c r="W71" s="5">
        <f t="shared" si="42"/>
        <v>0</v>
      </c>
      <c r="X71" s="5">
        <f t="shared" si="43"/>
        <v>0</v>
      </c>
      <c r="Y71" s="5">
        <f t="shared" si="44"/>
        <v>186</v>
      </c>
      <c r="Z71" s="5">
        <f t="shared" si="45"/>
        <v>0</v>
      </c>
      <c r="AA71" s="5">
        <f t="shared" si="46"/>
        <v>0</v>
      </c>
      <c r="AB71" s="5">
        <f t="shared" si="47"/>
        <v>0</v>
      </c>
      <c r="AC71" s="5">
        <f t="shared" si="48"/>
        <v>744</v>
      </c>
      <c r="AE71" s="5">
        <f t="shared" si="49"/>
        <v>0</v>
      </c>
      <c r="AF71" s="5">
        <f t="shared" si="50"/>
        <v>0</v>
      </c>
      <c r="AH71" s="5">
        <f t="shared" si="51"/>
        <v>0</v>
      </c>
      <c r="AI71" s="5"/>
      <c r="AJ71" s="5">
        <f t="shared" si="52"/>
        <v>0</v>
      </c>
      <c r="AK71" t="s">
        <v>107</v>
      </c>
      <c r="AL71" s="6">
        <f t="shared" si="36"/>
        <v>100</v>
      </c>
      <c r="AM71" s="6">
        <v>95</v>
      </c>
      <c r="AN71" s="6">
        <v>0</v>
      </c>
      <c r="AO71" s="6">
        <v>0</v>
      </c>
      <c r="AP71" s="6">
        <v>0</v>
      </c>
      <c r="AQ71" s="6">
        <v>0</v>
      </c>
      <c r="AR71" s="6">
        <v>1</v>
      </c>
      <c r="AS71" s="6">
        <v>0</v>
      </c>
      <c r="AT71" s="6">
        <v>0</v>
      </c>
      <c r="AU71" s="6">
        <v>0</v>
      </c>
      <c r="AV71" s="6">
        <v>4</v>
      </c>
      <c r="AW71" s="6">
        <v>0</v>
      </c>
      <c r="AX71" s="6">
        <v>0</v>
      </c>
      <c r="AY71" s="6">
        <v>0</v>
      </c>
      <c r="AZ71" s="6" t="s">
        <v>107</v>
      </c>
      <c r="BA71" s="6">
        <v>0</v>
      </c>
      <c r="BB71" s="6" t="s">
        <v>107</v>
      </c>
      <c r="BC71" s="6">
        <v>0</v>
      </c>
      <c r="BD71" s="6" t="s">
        <v>107</v>
      </c>
      <c r="BE71" s="12">
        <f t="shared" si="37"/>
        <v>0</v>
      </c>
      <c r="BF71" s="12">
        <f t="shared" si="38"/>
        <v>4</v>
      </c>
      <c r="BG71" s="3">
        <f t="shared" si="54"/>
        <v>18600</v>
      </c>
      <c r="BH71" s="5">
        <v>0</v>
      </c>
      <c r="BI71" s="5">
        <v>0</v>
      </c>
      <c r="BJ71" s="5">
        <v>930</v>
      </c>
      <c r="BK71" s="5">
        <v>0</v>
      </c>
      <c r="BL71" s="5">
        <v>0</v>
      </c>
      <c r="BM71" s="5">
        <v>0</v>
      </c>
      <c r="BN71" s="5">
        <v>0</v>
      </c>
      <c r="BO71" s="5">
        <v>930</v>
      </c>
      <c r="BP71" s="5">
        <v>0</v>
      </c>
      <c r="BQ71" s="5">
        <v>0</v>
      </c>
      <c r="BR71" s="5">
        <v>0</v>
      </c>
      <c r="BS71" s="5">
        <v>0</v>
      </c>
      <c r="BT71" s="5">
        <v>0</v>
      </c>
      <c r="BU71" s="5">
        <v>3720</v>
      </c>
      <c r="BV71" s="5"/>
      <c r="BW71" s="5">
        <v>13020</v>
      </c>
      <c r="BX71" s="2" t="s">
        <v>107</v>
      </c>
      <c r="BY71" t="s">
        <v>109</v>
      </c>
      <c r="BZ71" s="12">
        <f t="shared" si="55"/>
        <v>100</v>
      </c>
      <c r="CA71" s="10">
        <v>0</v>
      </c>
      <c r="CB71" s="10">
        <v>0</v>
      </c>
      <c r="CC71" s="19">
        <v>5</v>
      </c>
      <c r="CD71" s="12">
        <v>0</v>
      </c>
      <c r="CE71" s="12">
        <v>0</v>
      </c>
      <c r="CG71" s="12">
        <v>0</v>
      </c>
      <c r="CH71" s="12">
        <v>5</v>
      </c>
      <c r="CI71" s="12">
        <v>0</v>
      </c>
      <c r="CJ71" s="12">
        <v>0</v>
      </c>
      <c r="CK71" s="12">
        <v>0</v>
      </c>
      <c r="CN71" s="12">
        <v>20</v>
      </c>
      <c r="CO71" t="s">
        <v>292</v>
      </c>
      <c r="CP71" s="12">
        <v>70</v>
      </c>
      <c r="CQ71" t="s">
        <v>293</v>
      </c>
      <c r="CR71" s="12">
        <f t="shared" si="56"/>
        <v>5</v>
      </c>
      <c r="CS71" s="12">
        <f t="shared" si="57"/>
        <v>0</v>
      </c>
      <c r="CT71" s="12">
        <f t="shared" si="58"/>
        <v>5</v>
      </c>
      <c r="CU71" s="12">
        <f t="shared" si="59"/>
        <v>90</v>
      </c>
      <c r="CX71" t="s">
        <v>116</v>
      </c>
    </row>
    <row r="72" spans="1:102" x14ac:dyDescent="0.2">
      <c r="A72">
        <v>2013</v>
      </c>
      <c r="B72" t="s">
        <v>294</v>
      </c>
      <c r="C72" t="s">
        <v>118</v>
      </c>
      <c r="D72" s="16">
        <v>27603</v>
      </c>
      <c r="E72" t="s">
        <v>119</v>
      </c>
      <c r="F72" t="s">
        <v>105</v>
      </c>
      <c r="G72" t="s">
        <v>202</v>
      </c>
      <c r="H72" t="s">
        <v>107</v>
      </c>
      <c r="I72" t="s">
        <v>143</v>
      </c>
      <c r="J72">
        <v>1957</v>
      </c>
      <c r="K72">
        <f t="shared" si="61"/>
        <v>56</v>
      </c>
      <c r="L72" t="s">
        <v>148</v>
      </c>
      <c r="M72" t="s">
        <v>149</v>
      </c>
      <c r="O72" s="3">
        <v>1400000</v>
      </c>
      <c r="P72" s="3">
        <v>5000</v>
      </c>
      <c r="Q72" s="3">
        <v>775150</v>
      </c>
      <c r="R72" s="4">
        <f t="shared" si="60"/>
        <v>0.55367857142857146</v>
      </c>
      <c r="S72" s="5">
        <f t="shared" si="35"/>
        <v>5000</v>
      </c>
      <c r="T72" s="5">
        <f t="shared" si="39"/>
        <v>4000</v>
      </c>
      <c r="U72" s="5">
        <f t="shared" si="40"/>
        <v>200</v>
      </c>
      <c r="V72" s="5">
        <f t="shared" si="41"/>
        <v>250</v>
      </c>
      <c r="W72" s="5">
        <f t="shared" si="42"/>
        <v>100</v>
      </c>
      <c r="X72" s="5">
        <f t="shared" si="43"/>
        <v>100</v>
      </c>
      <c r="Y72" s="5">
        <f t="shared" si="44"/>
        <v>100</v>
      </c>
      <c r="Z72" s="5">
        <f t="shared" si="45"/>
        <v>0</v>
      </c>
      <c r="AA72" s="5">
        <f t="shared" si="46"/>
        <v>250</v>
      </c>
      <c r="AB72" s="5">
        <f t="shared" si="47"/>
        <v>0</v>
      </c>
      <c r="AC72" s="5">
        <f t="shared" si="48"/>
        <v>0</v>
      </c>
      <c r="AD72" s="5">
        <f>P72*(AW72/100)</f>
        <v>0</v>
      </c>
      <c r="AE72" s="5">
        <f t="shared" si="49"/>
        <v>0</v>
      </c>
      <c r="AF72" s="5">
        <f t="shared" si="50"/>
        <v>0</v>
      </c>
      <c r="AH72" s="5">
        <f t="shared" si="51"/>
        <v>0</v>
      </c>
      <c r="AI72" s="5"/>
      <c r="AJ72" s="5">
        <f t="shared" si="52"/>
        <v>0</v>
      </c>
      <c r="AK72" t="s">
        <v>107</v>
      </c>
      <c r="AL72" s="6">
        <f t="shared" si="36"/>
        <v>100</v>
      </c>
      <c r="AM72" s="6">
        <v>80</v>
      </c>
      <c r="AN72" s="6">
        <v>4</v>
      </c>
      <c r="AO72" s="6">
        <v>5</v>
      </c>
      <c r="AP72" s="6">
        <v>2</v>
      </c>
      <c r="AQ72" s="6">
        <v>2</v>
      </c>
      <c r="AR72" s="6">
        <v>2</v>
      </c>
      <c r="AS72" s="6">
        <v>0</v>
      </c>
      <c r="AT72" s="6">
        <v>5</v>
      </c>
      <c r="AU72" s="6">
        <v>0</v>
      </c>
      <c r="AV72" s="6">
        <v>0</v>
      </c>
      <c r="AW72" s="6">
        <v>0</v>
      </c>
      <c r="AX72" s="6">
        <v>0</v>
      </c>
      <c r="AY72" s="6">
        <v>0</v>
      </c>
      <c r="AZ72" s="6" t="s">
        <v>107</v>
      </c>
      <c r="BA72" s="6">
        <v>0</v>
      </c>
      <c r="BB72" s="6" t="s">
        <v>107</v>
      </c>
      <c r="BC72" s="6">
        <v>0</v>
      </c>
      <c r="BD72" s="6" t="s">
        <v>107</v>
      </c>
      <c r="BE72" s="12">
        <f t="shared" si="37"/>
        <v>7</v>
      </c>
      <c r="BF72" s="12">
        <f t="shared" si="38"/>
        <v>5</v>
      </c>
      <c r="BG72" s="3">
        <f t="shared" si="54"/>
        <v>5000</v>
      </c>
      <c r="BH72" s="5">
        <v>3500</v>
      </c>
      <c r="BI72" s="5">
        <v>1000</v>
      </c>
      <c r="BJ72" s="5">
        <v>500</v>
      </c>
      <c r="BK72" s="5">
        <v>0</v>
      </c>
      <c r="BL72" s="5">
        <v>0</v>
      </c>
      <c r="BM72" s="5">
        <v>0</v>
      </c>
      <c r="BN72" s="5">
        <v>0</v>
      </c>
      <c r="BO72" s="5">
        <v>0</v>
      </c>
      <c r="BP72" s="5">
        <v>0</v>
      </c>
      <c r="BQ72" s="5">
        <v>0</v>
      </c>
      <c r="BR72" s="5">
        <v>0</v>
      </c>
      <c r="BS72" s="5">
        <v>0</v>
      </c>
      <c r="BT72" s="5">
        <v>0</v>
      </c>
      <c r="BU72" s="5">
        <v>0</v>
      </c>
      <c r="BV72" s="5"/>
      <c r="BW72" s="5">
        <v>0</v>
      </c>
      <c r="BX72" s="2" t="s">
        <v>107</v>
      </c>
      <c r="BY72" t="s">
        <v>109</v>
      </c>
      <c r="BZ72" s="12">
        <f t="shared" si="55"/>
        <v>100</v>
      </c>
      <c r="CA72" s="10">
        <v>70</v>
      </c>
      <c r="CB72" s="10">
        <v>20</v>
      </c>
      <c r="CC72" s="19">
        <v>10</v>
      </c>
      <c r="CD72" s="12">
        <v>0</v>
      </c>
      <c r="CE72" s="12">
        <v>0</v>
      </c>
      <c r="CG72" s="12">
        <v>0</v>
      </c>
      <c r="CH72" s="12">
        <v>0</v>
      </c>
      <c r="CI72" s="12">
        <v>0</v>
      </c>
      <c r="CJ72" s="12">
        <v>0</v>
      </c>
      <c r="CK72" s="12">
        <v>0</v>
      </c>
      <c r="CN72" s="12">
        <v>0</v>
      </c>
      <c r="CO72" t="s">
        <v>107</v>
      </c>
      <c r="CP72" s="12">
        <v>0</v>
      </c>
      <c r="CQ72" t="s">
        <v>107</v>
      </c>
      <c r="CR72" s="12">
        <f t="shared" si="56"/>
        <v>30</v>
      </c>
      <c r="CS72" s="12">
        <f t="shared" si="57"/>
        <v>0</v>
      </c>
      <c r="CT72" s="12">
        <f t="shared" si="58"/>
        <v>0</v>
      </c>
      <c r="CU72" s="12">
        <f t="shared" si="59"/>
        <v>0</v>
      </c>
      <c r="CX72" t="s">
        <v>110</v>
      </c>
    </row>
    <row r="73" spans="1:102" x14ac:dyDescent="0.2">
      <c r="A73">
        <v>2013</v>
      </c>
      <c r="B73" t="s">
        <v>295</v>
      </c>
      <c r="C73" t="s">
        <v>296</v>
      </c>
      <c r="D73" s="16">
        <v>55114</v>
      </c>
      <c r="E73" t="s">
        <v>153</v>
      </c>
      <c r="F73" t="s">
        <v>130</v>
      </c>
      <c r="G73" t="s">
        <v>297</v>
      </c>
      <c r="H73" t="s">
        <v>107</v>
      </c>
      <c r="I73" t="s">
        <v>143</v>
      </c>
      <c r="J73">
        <v>1999</v>
      </c>
      <c r="K73">
        <f t="shared" si="61"/>
        <v>14</v>
      </c>
      <c r="L73" t="s">
        <v>154</v>
      </c>
      <c r="M73" t="s">
        <v>149</v>
      </c>
      <c r="O73" s="3">
        <v>19617478</v>
      </c>
      <c r="P73" s="3">
        <v>20000000</v>
      </c>
      <c r="S73" s="5">
        <f t="shared" si="35"/>
        <v>20000000</v>
      </c>
      <c r="T73" s="5">
        <f t="shared" si="39"/>
        <v>14000000</v>
      </c>
      <c r="U73" s="5">
        <f t="shared" si="40"/>
        <v>0</v>
      </c>
      <c r="V73" s="5">
        <f t="shared" si="41"/>
        <v>400000</v>
      </c>
      <c r="W73" s="5">
        <f t="shared" si="42"/>
        <v>0</v>
      </c>
      <c r="X73" s="5">
        <f t="shared" si="43"/>
        <v>3600000</v>
      </c>
      <c r="Y73" s="5">
        <f t="shared" si="44"/>
        <v>400000</v>
      </c>
      <c r="Z73" s="5">
        <f t="shared" si="45"/>
        <v>1000000</v>
      </c>
      <c r="AA73" s="5">
        <f t="shared" si="46"/>
        <v>200000</v>
      </c>
      <c r="AB73" s="5">
        <f t="shared" si="47"/>
        <v>0</v>
      </c>
      <c r="AC73" s="5">
        <f t="shared" si="48"/>
        <v>400000</v>
      </c>
      <c r="AE73" s="5">
        <f t="shared" si="49"/>
        <v>0</v>
      </c>
      <c r="AF73" s="5">
        <f t="shared" si="50"/>
        <v>0</v>
      </c>
      <c r="AH73" s="5">
        <f t="shared" si="51"/>
        <v>0</v>
      </c>
      <c r="AI73" s="5"/>
      <c r="AJ73" s="5">
        <f t="shared" si="52"/>
        <v>0</v>
      </c>
      <c r="AK73" t="s">
        <v>107</v>
      </c>
      <c r="AL73" s="6">
        <f t="shared" si="36"/>
        <v>100</v>
      </c>
      <c r="AM73" s="6">
        <v>70</v>
      </c>
      <c r="AN73" s="6">
        <v>0</v>
      </c>
      <c r="AO73" s="6">
        <v>2</v>
      </c>
      <c r="AP73" s="6">
        <v>0</v>
      </c>
      <c r="AQ73" s="6">
        <v>18</v>
      </c>
      <c r="AR73" s="6">
        <v>2</v>
      </c>
      <c r="AS73" s="6">
        <v>5</v>
      </c>
      <c r="AT73" s="6">
        <v>1</v>
      </c>
      <c r="AU73" s="6">
        <v>0</v>
      </c>
      <c r="AV73" s="6">
        <v>2</v>
      </c>
      <c r="AW73" s="6"/>
      <c r="AX73" s="6">
        <v>0</v>
      </c>
      <c r="AY73" s="6">
        <v>0</v>
      </c>
      <c r="AZ73" s="6" t="s">
        <v>107</v>
      </c>
      <c r="BA73" s="6">
        <v>0</v>
      </c>
      <c r="BB73" s="6" t="s">
        <v>107</v>
      </c>
      <c r="BC73" s="6">
        <v>0</v>
      </c>
      <c r="BD73" s="6" t="s">
        <v>107</v>
      </c>
      <c r="BE73" s="12">
        <f t="shared" si="37"/>
        <v>2</v>
      </c>
      <c r="BF73" s="12">
        <f t="shared" si="38"/>
        <v>8</v>
      </c>
      <c r="BG73" s="3">
        <f t="shared" si="54"/>
        <v>20000000</v>
      </c>
      <c r="BH73" s="5">
        <v>0</v>
      </c>
      <c r="BI73" s="5">
        <v>0</v>
      </c>
      <c r="BJ73" s="5">
        <v>18400000</v>
      </c>
      <c r="BK73" s="5">
        <v>1200000</v>
      </c>
      <c r="BL73" s="5">
        <v>200000</v>
      </c>
      <c r="BM73" s="5">
        <v>0</v>
      </c>
      <c r="BN73" s="5">
        <v>0</v>
      </c>
      <c r="BO73" s="5">
        <v>0</v>
      </c>
      <c r="BP73" s="5">
        <v>0</v>
      </c>
      <c r="BQ73" s="5">
        <v>200000</v>
      </c>
      <c r="BR73" s="5">
        <v>0</v>
      </c>
      <c r="BS73" s="5">
        <v>0</v>
      </c>
      <c r="BT73" s="5">
        <v>0</v>
      </c>
      <c r="BU73" s="5">
        <v>0</v>
      </c>
      <c r="BV73" s="5"/>
      <c r="BW73" s="5">
        <v>0</v>
      </c>
      <c r="BX73" s="2" t="s">
        <v>107</v>
      </c>
      <c r="BY73" t="s">
        <v>109</v>
      </c>
      <c r="BZ73" s="12">
        <f t="shared" si="55"/>
        <v>100</v>
      </c>
      <c r="CA73" s="10">
        <v>0</v>
      </c>
      <c r="CB73" s="10">
        <v>0</v>
      </c>
      <c r="CC73" s="19">
        <v>92</v>
      </c>
      <c r="CD73" s="12">
        <v>6</v>
      </c>
      <c r="CE73" s="12">
        <v>1</v>
      </c>
      <c r="CG73" s="12">
        <v>0</v>
      </c>
      <c r="CH73" s="12">
        <v>0</v>
      </c>
      <c r="CI73" s="12">
        <v>0</v>
      </c>
      <c r="CJ73" s="12">
        <v>1</v>
      </c>
      <c r="CK73" s="12">
        <v>0</v>
      </c>
      <c r="CN73" s="12">
        <v>0</v>
      </c>
      <c r="CO73" t="s">
        <v>107</v>
      </c>
      <c r="CP73" s="12">
        <v>0</v>
      </c>
      <c r="CQ73" t="s">
        <v>107</v>
      </c>
      <c r="CR73" s="12">
        <f t="shared" si="56"/>
        <v>92</v>
      </c>
      <c r="CS73" s="12">
        <f t="shared" si="57"/>
        <v>1</v>
      </c>
      <c r="CT73" s="12">
        <f t="shared" si="58"/>
        <v>1</v>
      </c>
      <c r="CU73" s="12">
        <f t="shared" si="59"/>
        <v>0</v>
      </c>
      <c r="CX73" t="s">
        <v>110</v>
      </c>
    </row>
    <row r="74" spans="1:102" x14ac:dyDescent="0.2">
      <c r="A74">
        <v>2013</v>
      </c>
      <c r="B74" t="s">
        <v>298</v>
      </c>
      <c r="C74" t="s">
        <v>299</v>
      </c>
      <c r="D74" s="16">
        <v>64870</v>
      </c>
      <c r="E74" t="s">
        <v>153</v>
      </c>
      <c r="F74" t="s">
        <v>130</v>
      </c>
      <c r="G74" t="s">
        <v>106</v>
      </c>
      <c r="H74" t="s">
        <v>107</v>
      </c>
      <c r="I74" t="s">
        <v>106</v>
      </c>
      <c r="J74">
        <v>2000</v>
      </c>
      <c r="K74">
        <f t="shared" si="61"/>
        <v>13</v>
      </c>
      <c r="L74" t="s">
        <v>154</v>
      </c>
      <c r="M74" t="s">
        <v>149</v>
      </c>
      <c r="O74" s="3">
        <v>28000</v>
      </c>
      <c r="P74" s="3">
        <v>425000</v>
      </c>
      <c r="Q74" s="3">
        <v>2400</v>
      </c>
      <c r="R74" s="4">
        <f>Q74/O74</f>
        <v>8.5714285714285715E-2</v>
      </c>
      <c r="S74" s="5">
        <f t="shared" si="35"/>
        <v>425000</v>
      </c>
      <c r="T74" s="5">
        <f t="shared" si="39"/>
        <v>212500</v>
      </c>
      <c r="U74" s="5">
        <f t="shared" si="40"/>
        <v>8500</v>
      </c>
      <c r="V74" s="5">
        <f t="shared" si="41"/>
        <v>63750</v>
      </c>
      <c r="W74" s="5">
        <f t="shared" si="42"/>
        <v>0</v>
      </c>
      <c r="X74" s="5">
        <f t="shared" si="43"/>
        <v>0</v>
      </c>
      <c r="Y74" s="5">
        <f t="shared" si="44"/>
        <v>4250</v>
      </c>
      <c r="Z74" s="5">
        <f t="shared" si="45"/>
        <v>0</v>
      </c>
      <c r="AA74" s="5">
        <f t="shared" si="46"/>
        <v>106250</v>
      </c>
      <c r="AB74" s="5">
        <f t="shared" si="47"/>
        <v>4250</v>
      </c>
      <c r="AC74" s="5">
        <f t="shared" si="48"/>
        <v>21250</v>
      </c>
      <c r="AD74" s="5">
        <f>$P$420*AW74</f>
        <v>0</v>
      </c>
      <c r="AE74" s="5">
        <f t="shared" si="49"/>
        <v>4250</v>
      </c>
      <c r="AF74" s="5">
        <f>Q74*(AY74/100)</f>
        <v>0</v>
      </c>
      <c r="AH74" s="5">
        <f t="shared" si="51"/>
        <v>0</v>
      </c>
      <c r="AI74" s="5"/>
      <c r="AJ74" s="5">
        <f t="shared" si="52"/>
        <v>0</v>
      </c>
      <c r="AK74" t="s">
        <v>107</v>
      </c>
      <c r="AL74" s="6">
        <f t="shared" si="36"/>
        <v>100</v>
      </c>
      <c r="AM74" s="6">
        <v>50</v>
      </c>
      <c r="AN74" s="6">
        <v>2</v>
      </c>
      <c r="AO74" s="6">
        <v>15</v>
      </c>
      <c r="AP74" s="6">
        <v>0</v>
      </c>
      <c r="AQ74" s="6">
        <v>0</v>
      </c>
      <c r="AR74" s="6">
        <v>1</v>
      </c>
      <c r="AS74" s="6">
        <v>0</v>
      </c>
      <c r="AT74" s="6">
        <v>25</v>
      </c>
      <c r="AU74" s="6">
        <v>1</v>
      </c>
      <c r="AV74" s="6">
        <v>5</v>
      </c>
      <c r="AW74" s="6">
        <v>0</v>
      </c>
      <c r="AX74" s="6">
        <v>1</v>
      </c>
      <c r="AY74" s="6">
        <v>0</v>
      </c>
      <c r="AZ74" s="6" t="s">
        <v>107</v>
      </c>
      <c r="BA74" s="6">
        <v>0</v>
      </c>
      <c r="BB74" s="6" t="s">
        <v>107</v>
      </c>
      <c r="BC74" s="6">
        <v>0</v>
      </c>
      <c r="BD74" s="6" t="s">
        <v>107</v>
      </c>
      <c r="BE74" s="12">
        <f t="shared" si="37"/>
        <v>15</v>
      </c>
      <c r="BF74" s="12">
        <f t="shared" si="38"/>
        <v>32</v>
      </c>
      <c r="BG74" s="3">
        <f t="shared" si="54"/>
        <v>425000</v>
      </c>
      <c r="BH74" s="5">
        <v>425000</v>
      </c>
      <c r="BI74" s="5">
        <v>0</v>
      </c>
      <c r="BJ74" s="5">
        <v>0</v>
      </c>
      <c r="BK74" s="5">
        <v>0</v>
      </c>
      <c r="BL74" s="5">
        <v>0</v>
      </c>
      <c r="BM74" s="5">
        <v>0</v>
      </c>
      <c r="BN74" s="5">
        <v>0</v>
      </c>
      <c r="BO74" s="5">
        <v>0</v>
      </c>
      <c r="BP74" s="5">
        <v>0</v>
      </c>
      <c r="BQ74" s="5">
        <v>0</v>
      </c>
      <c r="BR74" s="5">
        <v>0</v>
      </c>
      <c r="BS74" s="5">
        <v>0</v>
      </c>
      <c r="BT74" s="5">
        <v>0</v>
      </c>
      <c r="BU74" s="5">
        <v>0</v>
      </c>
      <c r="BV74" s="5"/>
      <c r="BW74" s="5">
        <v>0</v>
      </c>
      <c r="BX74" s="2" t="s">
        <v>107</v>
      </c>
      <c r="BY74" t="s">
        <v>109</v>
      </c>
      <c r="BZ74" s="12">
        <f t="shared" si="55"/>
        <v>100</v>
      </c>
      <c r="CA74" s="10">
        <v>100</v>
      </c>
      <c r="CB74" s="10">
        <v>0</v>
      </c>
      <c r="CC74" s="19">
        <v>0</v>
      </c>
      <c r="CD74" s="12">
        <v>0</v>
      </c>
      <c r="CE74" s="12">
        <v>0</v>
      </c>
      <c r="CG74" s="12">
        <v>0</v>
      </c>
      <c r="CH74" s="12">
        <v>0</v>
      </c>
      <c r="CI74" s="12">
        <v>0</v>
      </c>
      <c r="CJ74" s="12">
        <v>0</v>
      </c>
      <c r="CK74" s="12">
        <v>0</v>
      </c>
      <c r="CN74" s="12">
        <v>0</v>
      </c>
      <c r="CO74" t="s">
        <v>107</v>
      </c>
      <c r="CP74" s="12">
        <v>0</v>
      </c>
      <c r="CQ74" t="s">
        <v>107</v>
      </c>
      <c r="CR74" s="12">
        <f t="shared" si="56"/>
        <v>0</v>
      </c>
      <c r="CS74" s="12">
        <f t="shared" si="57"/>
        <v>0</v>
      </c>
      <c r="CT74" s="12">
        <f t="shared" si="58"/>
        <v>0</v>
      </c>
      <c r="CU74" s="12">
        <f t="shared" si="59"/>
        <v>0</v>
      </c>
      <c r="CX74" t="s">
        <v>126</v>
      </c>
    </row>
    <row r="75" spans="1:102" x14ac:dyDescent="0.2">
      <c r="A75">
        <v>2013</v>
      </c>
      <c r="B75" t="s">
        <v>300</v>
      </c>
      <c r="C75" t="s">
        <v>299</v>
      </c>
      <c r="D75" s="16">
        <v>63104</v>
      </c>
      <c r="E75" t="s">
        <v>153</v>
      </c>
      <c r="F75" t="s">
        <v>130</v>
      </c>
      <c r="G75" t="s">
        <v>120</v>
      </c>
      <c r="H75" t="s">
        <v>107</v>
      </c>
      <c r="I75" t="s">
        <v>121</v>
      </c>
      <c r="J75">
        <v>2011</v>
      </c>
      <c r="K75">
        <f t="shared" si="61"/>
        <v>2</v>
      </c>
      <c r="L75" t="s">
        <v>108</v>
      </c>
      <c r="M75" t="s">
        <v>108</v>
      </c>
      <c r="O75" s="3">
        <v>290000</v>
      </c>
      <c r="P75" s="3">
        <v>250000</v>
      </c>
      <c r="Q75" s="3">
        <v>295500</v>
      </c>
      <c r="R75" s="4">
        <f>Q75/O75</f>
        <v>1.0189655172413794</v>
      </c>
      <c r="S75" s="5">
        <f t="shared" si="35"/>
        <v>250000</v>
      </c>
      <c r="T75" s="5">
        <f t="shared" si="39"/>
        <v>242500</v>
      </c>
      <c r="U75" s="5">
        <f t="shared" si="40"/>
        <v>0</v>
      </c>
      <c r="V75" s="5">
        <f t="shared" si="41"/>
        <v>0</v>
      </c>
      <c r="W75" s="5">
        <f t="shared" si="42"/>
        <v>0</v>
      </c>
      <c r="X75" s="5">
        <f t="shared" si="43"/>
        <v>5000</v>
      </c>
      <c r="Y75" s="5">
        <f t="shared" si="44"/>
        <v>2500</v>
      </c>
      <c r="Z75" s="5">
        <f t="shared" si="45"/>
        <v>0</v>
      </c>
      <c r="AA75" s="5">
        <f t="shared" si="46"/>
        <v>0</v>
      </c>
      <c r="AB75" s="5">
        <f t="shared" si="47"/>
        <v>0</v>
      </c>
      <c r="AC75" s="5">
        <f t="shared" si="48"/>
        <v>0</v>
      </c>
      <c r="AE75" s="5">
        <f t="shared" si="49"/>
        <v>0</v>
      </c>
      <c r="AF75" s="5">
        <f t="shared" ref="AF75:AF82" si="62">P75*(AY75/100)</f>
        <v>0</v>
      </c>
      <c r="AH75" s="5">
        <f t="shared" si="51"/>
        <v>0</v>
      </c>
      <c r="AI75" s="5"/>
      <c r="AJ75" s="5">
        <f t="shared" si="52"/>
        <v>0</v>
      </c>
      <c r="AK75" t="s">
        <v>107</v>
      </c>
      <c r="AL75" s="6">
        <f t="shared" si="36"/>
        <v>100</v>
      </c>
      <c r="AM75" s="6">
        <v>97</v>
      </c>
      <c r="AN75" s="6">
        <v>0</v>
      </c>
      <c r="AO75" s="6">
        <v>0</v>
      </c>
      <c r="AP75" s="6">
        <v>0</v>
      </c>
      <c r="AQ75" s="6">
        <v>2</v>
      </c>
      <c r="AR75" s="6">
        <v>1</v>
      </c>
      <c r="AS75" s="6">
        <v>0</v>
      </c>
      <c r="AT75" s="6">
        <v>0</v>
      </c>
      <c r="AU75" s="6">
        <v>0</v>
      </c>
      <c r="AV75" s="6">
        <v>0</v>
      </c>
      <c r="AW75" s="6"/>
      <c r="AX75" s="6">
        <v>0</v>
      </c>
      <c r="AY75" s="6">
        <v>0</v>
      </c>
      <c r="AZ75" s="6" t="s">
        <v>107</v>
      </c>
      <c r="BA75" s="6">
        <v>0</v>
      </c>
      <c r="BB75" s="6" t="s">
        <v>107</v>
      </c>
      <c r="BC75" s="6">
        <v>0</v>
      </c>
      <c r="BD75" s="6" t="s">
        <v>107</v>
      </c>
      <c r="BE75" s="12">
        <f t="shared" si="37"/>
        <v>0</v>
      </c>
      <c r="BF75" s="12">
        <f t="shared" si="38"/>
        <v>0</v>
      </c>
      <c r="BG75" s="3">
        <f t="shared" si="54"/>
        <v>250000</v>
      </c>
      <c r="BH75" s="5">
        <v>12500</v>
      </c>
      <c r="BI75" s="5">
        <v>0</v>
      </c>
      <c r="BJ75" s="5">
        <v>0</v>
      </c>
      <c r="BK75" s="5">
        <v>112500</v>
      </c>
      <c r="BL75" s="5">
        <v>0</v>
      </c>
      <c r="BM75" s="5">
        <v>0</v>
      </c>
      <c r="BN75" s="5">
        <v>0</v>
      </c>
      <c r="BO75" s="5">
        <v>0</v>
      </c>
      <c r="BP75" s="5">
        <v>125000</v>
      </c>
      <c r="BQ75" s="5">
        <v>0</v>
      </c>
      <c r="BR75" s="5">
        <v>0</v>
      </c>
      <c r="BS75" s="5">
        <v>0</v>
      </c>
      <c r="BT75" s="5">
        <v>0</v>
      </c>
      <c r="BU75" s="5">
        <v>0</v>
      </c>
      <c r="BV75" s="5"/>
      <c r="BW75" s="5">
        <v>0</v>
      </c>
      <c r="BX75" s="2" t="s">
        <v>107</v>
      </c>
      <c r="BY75" t="s">
        <v>109</v>
      </c>
      <c r="BZ75" s="12">
        <f t="shared" si="55"/>
        <v>100</v>
      </c>
      <c r="CA75" s="10">
        <v>5</v>
      </c>
      <c r="CB75" s="10">
        <v>0</v>
      </c>
      <c r="CC75" s="19">
        <v>0</v>
      </c>
      <c r="CD75" s="12">
        <v>45</v>
      </c>
      <c r="CE75" s="12">
        <v>0</v>
      </c>
      <c r="CG75" s="12">
        <v>0</v>
      </c>
      <c r="CH75" s="12">
        <v>0</v>
      </c>
      <c r="CI75" s="12">
        <v>50</v>
      </c>
      <c r="CJ75" s="12">
        <v>0</v>
      </c>
      <c r="CK75" s="12">
        <v>0</v>
      </c>
      <c r="CN75" s="12">
        <v>0</v>
      </c>
      <c r="CO75" t="s">
        <v>107</v>
      </c>
      <c r="CP75" s="12">
        <v>0</v>
      </c>
      <c r="CQ75" t="s">
        <v>107</v>
      </c>
      <c r="CR75" s="12">
        <f t="shared" si="56"/>
        <v>0</v>
      </c>
      <c r="CS75" s="12">
        <f t="shared" si="57"/>
        <v>0</v>
      </c>
      <c r="CT75" s="12">
        <f t="shared" si="58"/>
        <v>50</v>
      </c>
      <c r="CU75" s="12">
        <f t="shared" si="59"/>
        <v>0</v>
      </c>
      <c r="CX75" t="s">
        <v>126</v>
      </c>
    </row>
    <row r="76" spans="1:102" x14ac:dyDescent="0.2">
      <c r="A76">
        <v>2013</v>
      </c>
      <c r="B76" t="s">
        <v>301</v>
      </c>
      <c r="C76" t="s">
        <v>152</v>
      </c>
      <c r="D76" s="16">
        <v>50310</v>
      </c>
      <c r="E76" t="s">
        <v>153</v>
      </c>
      <c r="F76" t="s">
        <v>130</v>
      </c>
      <c r="G76" t="s">
        <v>173</v>
      </c>
      <c r="H76" t="s">
        <v>107</v>
      </c>
      <c r="I76" t="s">
        <v>143</v>
      </c>
      <c r="J76">
        <v>2008</v>
      </c>
      <c r="K76">
        <f t="shared" si="61"/>
        <v>5</v>
      </c>
      <c r="L76" t="s">
        <v>122</v>
      </c>
      <c r="M76" t="s">
        <v>122</v>
      </c>
      <c r="O76" s="3">
        <v>186344</v>
      </c>
      <c r="P76" s="3">
        <v>186344</v>
      </c>
      <c r="Q76" s="3">
        <v>180428</v>
      </c>
      <c r="R76" s="4">
        <f>Q76/O76</f>
        <v>0.96825226462885849</v>
      </c>
      <c r="S76" s="5">
        <f t="shared" si="35"/>
        <v>186344</v>
      </c>
      <c r="T76" s="5">
        <f t="shared" si="39"/>
        <v>37268.800000000003</v>
      </c>
      <c r="U76" s="5">
        <f t="shared" si="40"/>
        <v>0</v>
      </c>
      <c r="V76" s="5">
        <f t="shared" si="41"/>
        <v>93172</v>
      </c>
      <c r="W76" s="5">
        <f t="shared" si="42"/>
        <v>0</v>
      </c>
      <c r="X76" s="5">
        <f t="shared" si="43"/>
        <v>9317.2000000000007</v>
      </c>
      <c r="Y76" s="5">
        <f t="shared" si="44"/>
        <v>18634.400000000001</v>
      </c>
      <c r="Z76" s="5">
        <f t="shared" si="45"/>
        <v>0</v>
      </c>
      <c r="AA76" s="5">
        <f t="shared" si="46"/>
        <v>18634.400000000001</v>
      </c>
      <c r="AB76" s="5">
        <f t="shared" si="47"/>
        <v>0</v>
      </c>
      <c r="AC76" s="5">
        <f t="shared" si="48"/>
        <v>0</v>
      </c>
      <c r="AE76" s="5">
        <f t="shared" si="49"/>
        <v>9317.2000000000007</v>
      </c>
      <c r="AF76" s="5">
        <f t="shared" si="62"/>
        <v>0</v>
      </c>
      <c r="AH76" s="5">
        <f t="shared" si="51"/>
        <v>0</v>
      </c>
      <c r="AI76" s="5"/>
      <c r="AJ76" s="5">
        <f t="shared" si="52"/>
        <v>0</v>
      </c>
      <c r="AK76" t="s">
        <v>107</v>
      </c>
      <c r="AL76" s="6">
        <f t="shared" si="36"/>
        <v>100</v>
      </c>
      <c r="AM76" s="6">
        <v>20</v>
      </c>
      <c r="AN76" s="6">
        <v>0</v>
      </c>
      <c r="AO76" s="6">
        <v>50</v>
      </c>
      <c r="AP76" s="6">
        <v>0</v>
      </c>
      <c r="AQ76" s="6">
        <v>5</v>
      </c>
      <c r="AR76" s="6">
        <v>10</v>
      </c>
      <c r="AS76" s="6">
        <v>0</v>
      </c>
      <c r="AT76" s="6">
        <v>10</v>
      </c>
      <c r="AU76" s="6">
        <v>0</v>
      </c>
      <c r="AV76" s="6">
        <v>0</v>
      </c>
      <c r="AW76" s="6"/>
      <c r="AX76" s="6">
        <v>5</v>
      </c>
      <c r="AY76" s="6">
        <v>0</v>
      </c>
      <c r="AZ76" s="6" t="s">
        <v>107</v>
      </c>
      <c r="BA76" s="6">
        <v>0</v>
      </c>
      <c r="BB76" s="6" t="s">
        <v>107</v>
      </c>
      <c r="BC76" s="6">
        <v>0</v>
      </c>
      <c r="BD76" s="6" t="s">
        <v>107</v>
      </c>
      <c r="BE76" s="12">
        <f t="shared" si="37"/>
        <v>50</v>
      </c>
      <c r="BF76" s="12">
        <f t="shared" si="38"/>
        <v>15</v>
      </c>
      <c r="BG76" s="3">
        <f t="shared" si="54"/>
        <v>186344</v>
      </c>
      <c r="BH76" s="5">
        <v>0</v>
      </c>
      <c r="BI76" s="5">
        <v>0</v>
      </c>
      <c r="BJ76" s="5">
        <v>186344</v>
      </c>
      <c r="BK76" s="5">
        <v>0</v>
      </c>
      <c r="BL76" s="5">
        <v>0</v>
      </c>
      <c r="BM76" s="5">
        <v>0</v>
      </c>
      <c r="BN76" s="5">
        <v>0</v>
      </c>
      <c r="BO76" s="5">
        <v>0</v>
      </c>
      <c r="BP76" s="5">
        <v>0</v>
      </c>
      <c r="BQ76" s="5">
        <v>0</v>
      </c>
      <c r="BR76" s="5">
        <v>0</v>
      </c>
      <c r="BS76" s="5">
        <v>0</v>
      </c>
      <c r="BT76" s="5">
        <v>0</v>
      </c>
      <c r="BU76" s="5">
        <v>0</v>
      </c>
      <c r="BV76" s="5"/>
      <c r="BW76" s="5">
        <v>0</v>
      </c>
      <c r="BX76" s="2" t="s">
        <v>107</v>
      </c>
      <c r="BY76" t="s">
        <v>109</v>
      </c>
      <c r="BZ76" s="12">
        <f t="shared" si="55"/>
        <v>100</v>
      </c>
      <c r="CA76" s="10">
        <v>0</v>
      </c>
      <c r="CB76" s="10">
        <v>0</v>
      </c>
      <c r="CC76" s="19">
        <v>100</v>
      </c>
      <c r="CD76" s="12">
        <v>0</v>
      </c>
      <c r="CE76" s="12">
        <v>0</v>
      </c>
      <c r="CG76" s="12">
        <v>0</v>
      </c>
      <c r="CH76" s="12">
        <v>0</v>
      </c>
      <c r="CI76" s="12">
        <v>0</v>
      </c>
      <c r="CJ76" s="12">
        <v>0</v>
      </c>
      <c r="CK76" s="12">
        <v>0</v>
      </c>
      <c r="CN76" s="12">
        <v>0</v>
      </c>
      <c r="CO76" t="s">
        <v>107</v>
      </c>
      <c r="CP76" s="12">
        <v>0</v>
      </c>
      <c r="CQ76" t="s">
        <v>107</v>
      </c>
      <c r="CR76" s="12">
        <f t="shared" si="56"/>
        <v>100</v>
      </c>
      <c r="CS76" s="12">
        <f t="shared" si="57"/>
        <v>0</v>
      </c>
      <c r="CT76" s="12">
        <f t="shared" si="58"/>
        <v>0</v>
      </c>
      <c r="CU76" s="12">
        <f t="shared" si="59"/>
        <v>0</v>
      </c>
      <c r="CX76" t="s">
        <v>110</v>
      </c>
    </row>
    <row r="77" spans="1:102" x14ac:dyDescent="0.2">
      <c r="A77">
        <v>2013</v>
      </c>
      <c r="B77" t="s">
        <v>302</v>
      </c>
      <c r="C77" t="s">
        <v>296</v>
      </c>
      <c r="D77" s="16">
        <v>55047</v>
      </c>
      <c r="E77" t="s">
        <v>153</v>
      </c>
      <c r="F77" t="s">
        <v>130</v>
      </c>
      <c r="G77" t="s">
        <v>106</v>
      </c>
      <c r="H77" t="s">
        <v>107</v>
      </c>
      <c r="I77" t="s">
        <v>106</v>
      </c>
      <c r="J77">
        <v>2007</v>
      </c>
      <c r="K77">
        <f t="shared" si="61"/>
        <v>6</v>
      </c>
      <c r="L77" t="s">
        <v>131</v>
      </c>
      <c r="M77" t="s">
        <v>131</v>
      </c>
      <c r="O77" s="3">
        <v>90000</v>
      </c>
      <c r="P77" s="3">
        <v>110000</v>
      </c>
      <c r="Q77" s="3">
        <v>79100</v>
      </c>
      <c r="R77" s="4">
        <f>Q77/O77</f>
        <v>0.87888888888888894</v>
      </c>
      <c r="S77" s="5">
        <f t="shared" si="35"/>
        <v>110000</v>
      </c>
      <c r="T77" s="5">
        <f t="shared" si="39"/>
        <v>110000</v>
      </c>
      <c r="U77" s="5">
        <f t="shared" si="40"/>
        <v>0</v>
      </c>
      <c r="V77" s="5">
        <f t="shared" si="41"/>
        <v>0</v>
      </c>
      <c r="W77" s="5">
        <f t="shared" si="42"/>
        <v>0</v>
      </c>
      <c r="X77" s="5">
        <f t="shared" si="43"/>
        <v>0</v>
      </c>
      <c r="Y77" s="5">
        <f t="shared" si="44"/>
        <v>0</v>
      </c>
      <c r="Z77" s="5">
        <f t="shared" si="45"/>
        <v>0</v>
      </c>
      <c r="AA77" s="5">
        <f t="shared" si="46"/>
        <v>0</v>
      </c>
      <c r="AB77" s="5">
        <f t="shared" si="47"/>
        <v>0</v>
      </c>
      <c r="AC77" s="5">
        <f t="shared" si="48"/>
        <v>0</v>
      </c>
      <c r="AE77" s="5">
        <f t="shared" si="49"/>
        <v>0</v>
      </c>
      <c r="AF77" s="5">
        <f t="shared" si="62"/>
        <v>0</v>
      </c>
      <c r="AH77" s="5">
        <f t="shared" si="51"/>
        <v>0</v>
      </c>
      <c r="AI77" s="5"/>
      <c r="AJ77" s="5">
        <f t="shared" si="52"/>
        <v>0</v>
      </c>
      <c r="AK77" t="s">
        <v>107</v>
      </c>
      <c r="AL77" s="6">
        <f t="shared" si="36"/>
        <v>100</v>
      </c>
      <c r="AM77" s="6">
        <v>100</v>
      </c>
      <c r="AN77" s="6">
        <v>0</v>
      </c>
      <c r="AO77" s="6">
        <v>0</v>
      </c>
      <c r="AP77" s="6">
        <v>0</v>
      </c>
      <c r="AQ77" s="6">
        <v>0</v>
      </c>
      <c r="AR77" s="6">
        <v>0</v>
      </c>
      <c r="AS77" s="6">
        <v>0</v>
      </c>
      <c r="AT77" s="6">
        <v>0</v>
      </c>
      <c r="AU77" s="6">
        <v>0</v>
      </c>
      <c r="AV77" s="6">
        <v>0</v>
      </c>
      <c r="AW77" s="6"/>
      <c r="AX77" s="6">
        <v>0</v>
      </c>
      <c r="AY77" s="6">
        <v>0</v>
      </c>
      <c r="AZ77" s="6" t="s">
        <v>107</v>
      </c>
      <c r="BA77" s="6">
        <v>0</v>
      </c>
      <c r="BB77" s="6" t="s">
        <v>107</v>
      </c>
      <c r="BC77" s="6">
        <v>0</v>
      </c>
      <c r="BD77" s="6" t="s">
        <v>107</v>
      </c>
      <c r="BE77" s="12">
        <f t="shared" si="37"/>
        <v>0</v>
      </c>
      <c r="BF77" s="12">
        <f t="shared" si="38"/>
        <v>0</v>
      </c>
      <c r="BG77" s="3">
        <f t="shared" si="54"/>
        <v>110000</v>
      </c>
      <c r="BH77" s="5">
        <v>88000</v>
      </c>
      <c r="BI77" s="5">
        <v>0</v>
      </c>
      <c r="BJ77" s="5">
        <v>11000</v>
      </c>
      <c r="BK77" s="5">
        <v>5500</v>
      </c>
      <c r="BL77" s="5">
        <v>5500</v>
      </c>
      <c r="BM77" s="5">
        <v>0</v>
      </c>
      <c r="BN77" s="5">
        <v>0</v>
      </c>
      <c r="BO77" s="5">
        <v>0</v>
      </c>
      <c r="BP77" s="5">
        <v>0</v>
      </c>
      <c r="BQ77" s="5">
        <v>0</v>
      </c>
      <c r="BR77" s="5">
        <v>0</v>
      </c>
      <c r="BS77" s="5">
        <v>0</v>
      </c>
      <c r="BT77" s="5">
        <v>0</v>
      </c>
      <c r="BU77" s="5">
        <v>0</v>
      </c>
      <c r="BV77" s="5"/>
      <c r="BW77" s="5">
        <v>0</v>
      </c>
      <c r="BX77" s="2" t="s">
        <v>107</v>
      </c>
      <c r="BY77" t="s">
        <v>109</v>
      </c>
      <c r="BZ77" s="12">
        <f t="shared" si="55"/>
        <v>100</v>
      </c>
      <c r="CA77" s="10">
        <v>80</v>
      </c>
      <c r="CB77" s="10">
        <v>0</v>
      </c>
      <c r="CC77" s="19">
        <v>10</v>
      </c>
      <c r="CD77" s="12">
        <v>5</v>
      </c>
      <c r="CE77" s="12">
        <v>5</v>
      </c>
      <c r="CG77" s="12">
        <v>0</v>
      </c>
      <c r="CH77" s="12">
        <v>0</v>
      </c>
      <c r="CI77" s="12">
        <v>0</v>
      </c>
      <c r="CJ77" s="12">
        <v>0</v>
      </c>
      <c r="CK77" s="12">
        <v>0</v>
      </c>
      <c r="CN77" s="12">
        <v>0</v>
      </c>
      <c r="CO77" t="s">
        <v>107</v>
      </c>
      <c r="CP77" s="12">
        <v>0</v>
      </c>
      <c r="CQ77" t="s">
        <v>107</v>
      </c>
      <c r="CR77" s="12">
        <f t="shared" si="56"/>
        <v>10</v>
      </c>
      <c r="CS77" s="12">
        <f t="shared" si="57"/>
        <v>5</v>
      </c>
      <c r="CT77" s="12">
        <f t="shared" si="58"/>
        <v>0</v>
      </c>
      <c r="CU77" s="12">
        <f t="shared" si="59"/>
        <v>0</v>
      </c>
      <c r="CX77" t="s">
        <v>116</v>
      </c>
    </row>
    <row r="78" spans="1:102" x14ac:dyDescent="0.2">
      <c r="A78">
        <v>2013</v>
      </c>
      <c r="B78" t="s">
        <v>303</v>
      </c>
      <c r="C78" t="s">
        <v>152</v>
      </c>
      <c r="D78" s="16">
        <v>52405</v>
      </c>
      <c r="E78" t="s">
        <v>153</v>
      </c>
      <c r="F78" t="s">
        <v>130</v>
      </c>
      <c r="G78" t="s">
        <v>173</v>
      </c>
      <c r="H78" t="s">
        <v>107</v>
      </c>
      <c r="I78" t="s">
        <v>143</v>
      </c>
      <c r="J78">
        <v>2011</v>
      </c>
      <c r="K78">
        <f t="shared" si="61"/>
        <v>2</v>
      </c>
      <c r="L78" t="s">
        <v>108</v>
      </c>
      <c r="M78" t="s">
        <v>108</v>
      </c>
      <c r="O78" s="3">
        <v>80195</v>
      </c>
      <c r="P78" s="3">
        <v>72552</v>
      </c>
      <c r="Q78" s="3">
        <v>2750.87</v>
      </c>
      <c r="S78" s="5">
        <f t="shared" ref="S78:S85" si="63">SUM(T78:AJ78)</f>
        <v>72552</v>
      </c>
      <c r="T78" s="5">
        <f t="shared" si="39"/>
        <v>21765.599999999999</v>
      </c>
      <c r="U78" s="5">
        <f t="shared" si="40"/>
        <v>0</v>
      </c>
      <c r="V78" s="5">
        <f t="shared" si="41"/>
        <v>29020.800000000003</v>
      </c>
      <c r="W78" s="5">
        <f t="shared" si="42"/>
        <v>0</v>
      </c>
      <c r="X78" s="5">
        <f t="shared" si="43"/>
        <v>7255.2000000000007</v>
      </c>
      <c r="Y78" s="5">
        <f t="shared" si="44"/>
        <v>7255.2000000000007</v>
      </c>
      <c r="Z78" s="5">
        <f t="shared" si="45"/>
        <v>0</v>
      </c>
      <c r="AA78" s="5">
        <f t="shared" si="46"/>
        <v>7255.2000000000007</v>
      </c>
      <c r="AB78" s="5">
        <f t="shared" si="47"/>
        <v>0</v>
      </c>
      <c r="AC78" s="5">
        <f t="shared" si="48"/>
        <v>0</v>
      </c>
      <c r="AD78" s="5">
        <f>$P$419*AW78</f>
        <v>0</v>
      </c>
      <c r="AE78" s="5">
        <f t="shared" si="49"/>
        <v>0</v>
      </c>
      <c r="AF78" s="5">
        <f t="shared" si="62"/>
        <v>0</v>
      </c>
      <c r="AH78" s="5">
        <f t="shared" si="51"/>
        <v>0</v>
      </c>
      <c r="AI78" s="5"/>
      <c r="AJ78" s="5">
        <f t="shared" si="52"/>
        <v>0</v>
      </c>
      <c r="AK78" t="s">
        <v>107</v>
      </c>
      <c r="AL78" s="6">
        <f t="shared" ref="AL78:AL85" si="64">SUM(AM78:BC78)</f>
        <v>100</v>
      </c>
      <c r="AM78" s="6">
        <v>30</v>
      </c>
      <c r="AN78" s="6">
        <v>0</v>
      </c>
      <c r="AO78" s="6">
        <v>40</v>
      </c>
      <c r="AP78" s="6">
        <v>0</v>
      </c>
      <c r="AQ78" s="6">
        <v>10</v>
      </c>
      <c r="AR78" s="6">
        <v>10</v>
      </c>
      <c r="AS78" s="6">
        <v>0</v>
      </c>
      <c r="AT78" s="6">
        <v>10</v>
      </c>
      <c r="AU78" s="6">
        <v>0</v>
      </c>
      <c r="AV78" s="6">
        <v>0</v>
      </c>
      <c r="AW78" s="6">
        <v>0</v>
      </c>
      <c r="AX78" s="6">
        <v>0</v>
      </c>
      <c r="AY78" s="6">
        <v>0</v>
      </c>
      <c r="AZ78" s="6" t="s">
        <v>107</v>
      </c>
      <c r="BA78" s="6">
        <v>0</v>
      </c>
      <c r="BB78" s="6" t="s">
        <v>107</v>
      </c>
      <c r="BC78" s="6">
        <v>0</v>
      </c>
      <c r="BD78" s="6" t="s">
        <v>107</v>
      </c>
      <c r="BE78" s="12">
        <f t="shared" ref="BE78:BE85" si="65">AO78+AP78</f>
        <v>40</v>
      </c>
      <c r="BF78" s="12">
        <f t="shared" ref="BF78:BF85" si="66">SUM(AS78:AY78)+BA78+BC78</f>
        <v>10</v>
      </c>
      <c r="BG78" s="3">
        <f t="shared" si="54"/>
        <v>72552</v>
      </c>
      <c r="BH78" s="5">
        <v>72552</v>
      </c>
      <c r="BI78" s="5">
        <v>0</v>
      </c>
      <c r="BJ78" s="5">
        <v>0</v>
      </c>
      <c r="BK78" s="5">
        <v>0</v>
      </c>
      <c r="BL78" s="5">
        <v>0</v>
      </c>
      <c r="BM78" s="5">
        <v>0</v>
      </c>
      <c r="BN78" s="5">
        <v>0</v>
      </c>
      <c r="BO78" s="5">
        <v>0</v>
      </c>
      <c r="BP78" s="5">
        <v>0</v>
      </c>
      <c r="BQ78" s="5">
        <v>0</v>
      </c>
      <c r="BR78" s="5">
        <v>0</v>
      </c>
      <c r="BS78" s="5">
        <v>0</v>
      </c>
      <c r="BT78" s="5">
        <v>0</v>
      </c>
      <c r="BU78" s="5">
        <v>0</v>
      </c>
      <c r="BV78" s="5"/>
      <c r="BW78" s="5">
        <v>0</v>
      </c>
      <c r="BX78" s="2" t="s">
        <v>107</v>
      </c>
      <c r="BY78" t="s">
        <v>109</v>
      </c>
      <c r="BZ78" s="12">
        <f t="shared" si="55"/>
        <v>100</v>
      </c>
      <c r="CA78" s="10">
        <v>100</v>
      </c>
      <c r="CB78" s="10">
        <v>0</v>
      </c>
      <c r="CC78" s="19">
        <v>0</v>
      </c>
      <c r="CD78" s="12">
        <v>0</v>
      </c>
      <c r="CE78" s="12">
        <v>0</v>
      </c>
      <c r="CG78" s="12">
        <v>0</v>
      </c>
      <c r="CH78" s="12">
        <v>0</v>
      </c>
      <c r="CI78" s="12">
        <v>0</v>
      </c>
      <c r="CJ78" s="12">
        <v>0</v>
      </c>
      <c r="CK78" s="12">
        <v>0</v>
      </c>
      <c r="CO78" t="s">
        <v>304</v>
      </c>
      <c r="CP78" s="12">
        <v>0</v>
      </c>
      <c r="CQ78" t="s">
        <v>107</v>
      </c>
      <c r="CR78" s="12">
        <f t="shared" si="56"/>
        <v>0</v>
      </c>
      <c r="CS78" s="12">
        <f t="shared" si="57"/>
        <v>0</v>
      </c>
      <c r="CT78" s="12">
        <f t="shared" si="58"/>
        <v>0</v>
      </c>
      <c r="CU78" s="12">
        <f t="shared" si="59"/>
        <v>0</v>
      </c>
      <c r="CX78" t="s">
        <v>110</v>
      </c>
    </row>
    <row r="79" spans="1:102" x14ac:dyDescent="0.2">
      <c r="A79">
        <v>2013</v>
      </c>
      <c r="B79" t="s">
        <v>305</v>
      </c>
      <c r="C79" t="s">
        <v>299</v>
      </c>
      <c r="D79" s="16">
        <v>64112</v>
      </c>
      <c r="E79" t="s">
        <v>153</v>
      </c>
      <c r="F79" t="s">
        <v>130</v>
      </c>
      <c r="G79" t="s">
        <v>106</v>
      </c>
      <c r="H79" t="s">
        <v>107</v>
      </c>
      <c r="I79" t="s">
        <v>106</v>
      </c>
      <c r="J79">
        <v>2010</v>
      </c>
      <c r="K79">
        <f t="shared" si="61"/>
        <v>3</v>
      </c>
      <c r="L79" t="s">
        <v>122</v>
      </c>
      <c r="M79" t="s">
        <v>122</v>
      </c>
      <c r="O79" s="3">
        <v>20000</v>
      </c>
      <c r="P79" s="3">
        <v>20000</v>
      </c>
      <c r="S79" s="5">
        <f t="shared" si="63"/>
        <v>20000</v>
      </c>
      <c r="T79" s="5">
        <f t="shared" si="39"/>
        <v>9200</v>
      </c>
      <c r="U79" s="5">
        <f t="shared" si="40"/>
        <v>0</v>
      </c>
      <c r="V79" s="5">
        <f t="shared" si="41"/>
        <v>10600</v>
      </c>
      <c r="W79" s="5">
        <f t="shared" si="42"/>
        <v>0</v>
      </c>
      <c r="X79" s="5">
        <f t="shared" si="43"/>
        <v>0</v>
      </c>
      <c r="Y79" s="5">
        <f t="shared" si="44"/>
        <v>200</v>
      </c>
      <c r="Z79" s="5">
        <f t="shared" si="45"/>
        <v>0</v>
      </c>
      <c r="AA79" s="5">
        <f t="shared" si="46"/>
        <v>0</v>
      </c>
      <c r="AB79" s="5">
        <f t="shared" si="47"/>
        <v>0</v>
      </c>
      <c r="AC79" s="5">
        <f t="shared" si="48"/>
        <v>0</v>
      </c>
      <c r="AD79" s="5">
        <f>$P$417*AW79</f>
        <v>0</v>
      </c>
      <c r="AE79" s="5">
        <f t="shared" si="49"/>
        <v>0</v>
      </c>
      <c r="AF79" s="5">
        <f t="shared" si="62"/>
        <v>0</v>
      </c>
      <c r="AH79" s="5">
        <f t="shared" si="51"/>
        <v>0</v>
      </c>
      <c r="AI79" s="5"/>
      <c r="AJ79" s="5">
        <f t="shared" si="52"/>
        <v>0</v>
      </c>
      <c r="AK79" t="s">
        <v>107</v>
      </c>
      <c r="AL79" s="6">
        <f t="shared" si="64"/>
        <v>100</v>
      </c>
      <c r="AM79" s="6">
        <v>46</v>
      </c>
      <c r="AN79" s="6">
        <v>0</v>
      </c>
      <c r="AO79" s="6">
        <v>53</v>
      </c>
      <c r="AP79" s="6">
        <v>0</v>
      </c>
      <c r="AQ79" s="6">
        <v>0</v>
      </c>
      <c r="AR79" s="6">
        <v>1</v>
      </c>
      <c r="AS79" s="6">
        <v>0</v>
      </c>
      <c r="AT79" s="6">
        <v>0</v>
      </c>
      <c r="AU79" s="6">
        <v>0</v>
      </c>
      <c r="AV79" s="6">
        <v>0</v>
      </c>
      <c r="AW79" s="6">
        <v>0</v>
      </c>
      <c r="AX79" s="6">
        <v>0</v>
      </c>
      <c r="AY79" s="6">
        <v>0</v>
      </c>
      <c r="AZ79" s="6" t="s">
        <v>107</v>
      </c>
      <c r="BA79" s="6">
        <v>0</v>
      </c>
      <c r="BB79" s="6" t="s">
        <v>107</v>
      </c>
      <c r="BC79" s="6">
        <v>0</v>
      </c>
      <c r="BD79" s="6" t="s">
        <v>107</v>
      </c>
      <c r="BE79" s="12">
        <f t="shared" si="65"/>
        <v>53</v>
      </c>
      <c r="BF79" s="12">
        <f t="shared" si="66"/>
        <v>0</v>
      </c>
      <c r="BG79" s="3">
        <f t="shared" si="54"/>
        <v>20000</v>
      </c>
      <c r="BH79" s="5">
        <v>20000</v>
      </c>
      <c r="BI79" s="5">
        <v>0</v>
      </c>
      <c r="BJ79" s="5">
        <v>0</v>
      </c>
      <c r="BK79" s="5">
        <v>0</v>
      </c>
      <c r="BL79" s="5">
        <v>0</v>
      </c>
      <c r="BM79" s="5">
        <v>0</v>
      </c>
      <c r="BN79" s="5">
        <v>0</v>
      </c>
      <c r="BO79" s="5">
        <v>0</v>
      </c>
      <c r="BP79" s="5">
        <v>0</v>
      </c>
      <c r="BQ79" s="5">
        <v>0</v>
      </c>
      <c r="BR79" s="5">
        <v>0</v>
      </c>
      <c r="BS79" s="5">
        <v>0</v>
      </c>
      <c r="BT79" s="5">
        <v>0</v>
      </c>
      <c r="BU79" s="5">
        <v>0</v>
      </c>
      <c r="BV79" s="5"/>
      <c r="BW79" s="5">
        <v>0</v>
      </c>
      <c r="BX79" s="2" t="s">
        <v>107</v>
      </c>
      <c r="BY79" t="s">
        <v>109</v>
      </c>
      <c r="BZ79" s="12">
        <f t="shared" si="55"/>
        <v>100</v>
      </c>
      <c r="CA79" s="10">
        <v>100</v>
      </c>
      <c r="CB79" s="10">
        <v>0</v>
      </c>
      <c r="CC79" s="19">
        <v>0</v>
      </c>
      <c r="CD79" s="12">
        <v>0</v>
      </c>
      <c r="CE79" s="12">
        <v>0</v>
      </c>
      <c r="CG79" s="12">
        <v>0</v>
      </c>
      <c r="CH79" s="12">
        <v>0</v>
      </c>
      <c r="CI79" s="12">
        <v>0</v>
      </c>
      <c r="CJ79" s="12">
        <v>0</v>
      </c>
      <c r="CK79" s="12">
        <v>0</v>
      </c>
      <c r="CN79" s="12">
        <v>0</v>
      </c>
      <c r="CO79" t="s">
        <v>107</v>
      </c>
      <c r="CP79" s="12">
        <v>0</v>
      </c>
      <c r="CQ79" t="s">
        <v>107</v>
      </c>
      <c r="CR79" s="12">
        <f t="shared" si="56"/>
        <v>0</v>
      </c>
      <c r="CS79" s="12">
        <f t="shared" si="57"/>
        <v>0</v>
      </c>
      <c r="CT79" s="12">
        <f t="shared" si="58"/>
        <v>0</v>
      </c>
      <c r="CU79" s="12">
        <f t="shared" si="59"/>
        <v>0</v>
      </c>
      <c r="CX79" t="s">
        <v>116</v>
      </c>
    </row>
    <row r="80" spans="1:102" x14ac:dyDescent="0.2">
      <c r="A80">
        <v>2013</v>
      </c>
      <c r="B80" t="s">
        <v>306</v>
      </c>
      <c r="C80" t="s">
        <v>307</v>
      </c>
      <c r="D80" s="16">
        <v>70118</v>
      </c>
      <c r="E80" t="s">
        <v>308</v>
      </c>
      <c r="F80" t="s">
        <v>105</v>
      </c>
      <c r="G80" t="s">
        <v>120</v>
      </c>
      <c r="H80" t="s">
        <v>107</v>
      </c>
      <c r="I80" t="s">
        <v>121</v>
      </c>
      <c r="J80">
        <v>2008</v>
      </c>
      <c r="K80">
        <f t="shared" si="61"/>
        <v>5</v>
      </c>
      <c r="L80" t="s">
        <v>122</v>
      </c>
      <c r="M80" t="s">
        <v>122</v>
      </c>
      <c r="O80" s="3">
        <v>865958</v>
      </c>
      <c r="P80" s="3">
        <v>843984</v>
      </c>
      <c r="Q80" s="3">
        <v>861203</v>
      </c>
      <c r="R80" s="4">
        <f>Q80/O80</f>
        <v>0.99450897156675033</v>
      </c>
      <c r="S80" s="5">
        <f t="shared" si="63"/>
        <v>843984</v>
      </c>
      <c r="T80" s="5">
        <f t="shared" si="39"/>
        <v>573909.12</v>
      </c>
      <c r="U80" s="5">
        <f t="shared" si="40"/>
        <v>75958.559999999998</v>
      </c>
      <c r="V80" s="5">
        <f t="shared" si="41"/>
        <v>0</v>
      </c>
      <c r="W80" s="5">
        <f t="shared" si="42"/>
        <v>0</v>
      </c>
      <c r="X80" s="5">
        <f t="shared" si="43"/>
        <v>59078.880000000005</v>
      </c>
      <c r="Y80" s="5">
        <f t="shared" si="44"/>
        <v>25319.52</v>
      </c>
      <c r="Z80" s="5">
        <f t="shared" si="45"/>
        <v>16879.68</v>
      </c>
      <c r="AA80" s="5">
        <f t="shared" si="46"/>
        <v>42199.200000000004</v>
      </c>
      <c r="AB80" s="5">
        <f t="shared" si="47"/>
        <v>33759.360000000001</v>
      </c>
      <c r="AC80" s="5">
        <f t="shared" si="48"/>
        <v>16879.68</v>
      </c>
      <c r="AE80" s="5">
        <f t="shared" si="49"/>
        <v>0</v>
      </c>
      <c r="AF80" s="5">
        <f t="shared" si="62"/>
        <v>0</v>
      </c>
      <c r="AH80" s="5">
        <f t="shared" si="51"/>
        <v>0</v>
      </c>
      <c r="AI80" s="5"/>
      <c r="AJ80" s="5">
        <f t="shared" si="52"/>
        <v>0</v>
      </c>
      <c r="AK80" t="s">
        <v>107</v>
      </c>
      <c r="AL80" s="6">
        <f t="shared" si="64"/>
        <v>100</v>
      </c>
      <c r="AM80" s="6">
        <v>68</v>
      </c>
      <c r="AN80" s="6">
        <v>9</v>
      </c>
      <c r="AO80" s="6">
        <v>0</v>
      </c>
      <c r="AP80" s="6">
        <v>0</v>
      </c>
      <c r="AQ80" s="6">
        <v>7</v>
      </c>
      <c r="AR80" s="6">
        <v>3</v>
      </c>
      <c r="AS80" s="6">
        <v>2</v>
      </c>
      <c r="AT80" s="6">
        <v>5</v>
      </c>
      <c r="AU80" s="6">
        <v>4</v>
      </c>
      <c r="AV80" s="6">
        <v>2</v>
      </c>
      <c r="AW80" s="6"/>
      <c r="AX80" s="6">
        <v>0</v>
      </c>
      <c r="AY80" s="6">
        <v>0</v>
      </c>
      <c r="AZ80" s="6" t="s">
        <v>107</v>
      </c>
      <c r="BA80" s="6">
        <v>0</v>
      </c>
      <c r="BB80" s="6" t="s">
        <v>107</v>
      </c>
      <c r="BC80" s="6">
        <v>0</v>
      </c>
      <c r="BD80" s="6" t="s">
        <v>107</v>
      </c>
      <c r="BE80" s="12">
        <f t="shared" si="65"/>
        <v>0</v>
      </c>
      <c r="BF80" s="12">
        <f t="shared" si="66"/>
        <v>13</v>
      </c>
      <c r="BG80" s="3">
        <f t="shared" si="54"/>
        <v>843984</v>
      </c>
      <c r="BH80" s="5">
        <v>607668.47999999998</v>
      </c>
      <c r="BI80" s="5">
        <v>0</v>
      </c>
      <c r="BJ80" s="5">
        <v>75958.559999999998</v>
      </c>
      <c r="BK80" s="5">
        <v>160356.96</v>
      </c>
      <c r="BL80" s="5">
        <v>0</v>
      </c>
      <c r="BM80" s="5">
        <v>0</v>
      </c>
      <c r="BN80" s="5">
        <v>0</v>
      </c>
      <c r="BO80" s="5">
        <v>0</v>
      </c>
      <c r="BP80" s="5">
        <v>0</v>
      </c>
      <c r="BQ80" s="5">
        <v>0</v>
      </c>
      <c r="BR80" s="5">
        <v>0</v>
      </c>
      <c r="BS80" s="5">
        <v>0</v>
      </c>
      <c r="BT80" s="5">
        <v>0</v>
      </c>
      <c r="BU80" s="5">
        <v>0</v>
      </c>
      <c r="BV80" s="5"/>
      <c r="BW80" s="5">
        <v>0</v>
      </c>
      <c r="BX80" s="2" t="s">
        <v>107</v>
      </c>
      <c r="BY80" t="s">
        <v>109</v>
      </c>
      <c r="BZ80" s="12">
        <f t="shared" si="55"/>
        <v>100</v>
      </c>
      <c r="CA80" s="10">
        <v>72</v>
      </c>
      <c r="CB80" s="10">
        <v>0</v>
      </c>
      <c r="CC80" s="19">
        <v>9</v>
      </c>
      <c r="CD80" s="12">
        <v>19</v>
      </c>
      <c r="CE80" s="12">
        <v>0</v>
      </c>
      <c r="CG80" s="12">
        <v>0</v>
      </c>
      <c r="CH80" s="12">
        <v>0</v>
      </c>
      <c r="CI80" s="12">
        <v>0</v>
      </c>
      <c r="CJ80" s="12">
        <v>0</v>
      </c>
      <c r="CK80" s="12">
        <v>0</v>
      </c>
      <c r="CN80" s="12">
        <v>0</v>
      </c>
      <c r="CO80" t="s">
        <v>107</v>
      </c>
      <c r="CP80" s="12">
        <v>0</v>
      </c>
      <c r="CQ80" t="s">
        <v>107</v>
      </c>
      <c r="CR80" s="12">
        <f t="shared" si="56"/>
        <v>9</v>
      </c>
      <c r="CS80" s="12">
        <f t="shared" si="57"/>
        <v>0</v>
      </c>
      <c r="CT80" s="12">
        <f t="shared" si="58"/>
        <v>0</v>
      </c>
      <c r="CU80" s="12">
        <f t="shared" si="59"/>
        <v>0</v>
      </c>
      <c r="CX80" t="s">
        <v>110</v>
      </c>
    </row>
    <row r="81" spans="1:102" x14ac:dyDescent="0.2">
      <c r="A81">
        <v>2013</v>
      </c>
      <c r="B81" t="s">
        <v>309</v>
      </c>
      <c r="C81" t="s">
        <v>310</v>
      </c>
      <c r="D81" s="16">
        <v>72205</v>
      </c>
      <c r="E81" t="s">
        <v>308</v>
      </c>
      <c r="F81" t="s">
        <v>105</v>
      </c>
      <c r="G81" t="s">
        <v>120</v>
      </c>
      <c r="H81" t="s">
        <v>107</v>
      </c>
      <c r="I81" t="s">
        <v>121</v>
      </c>
      <c r="J81">
        <v>2010</v>
      </c>
      <c r="K81">
        <f t="shared" si="61"/>
        <v>3</v>
      </c>
      <c r="L81" t="s">
        <v>122</v>
      </c>
      <c r="M81" t="s">
        <v>122</v>
      </c>
      <c r="O81" s="3">
        <v>30692</v>
      </c>
      <c r="P81" s="3">
        <v>17470</v>
      </c>
      <c r="Q81" s="3">
        <v>30691.690000000002</v>
      </c>
      <c r="R81" s="4">
        <f>Q81/O81</f>
        <v>0.9999898996481168</v>
      </c>
      <c r="S81" s="5">
        <f t="shared" si="63"/>
        <v>17470</v>
      </c>
      <c r="T81" s="5">
        <f t="shared" si="39"/>
        <v>5241</v>
      </c>
      <c r="U81" s="5">
        <f t="shared" si="40"/>
        <v>2969.9</v>
      </c>
      <c r="V81" s="5">
        <f t="shared" si="41"/>
        <v>3494</v>
      </c>
      <c r="W81" s="5">
        <f t="shared" si="42"/>
        <v>0</v>
      </c>
      <c r="X81" s="5">
        <f t="shared" si="43"/>
        <v>1747</v>
      </c>
      <c r="Y81" s="5">
        <f t="shared" si="44"/>
        <v>1397.6000000000001</v>
      </c>
      <c r="Z81" s="5">
        <f t="shared" si="45"/>
        <v>0</v>
      </c>
      <c r="AA81" s="5">
        <f t="shared" si="46"/>
        <v>1397.6000000000001</v>
      </c>
      <c r="AB81" s="5">
        <f t="shared" si="47"/>
        <v>0</v>
      </c>
      <c r="AC81" s="5">
        <f t="shared" si="48"/>
        <v>873.5</v>
      </c>
      <c r="AE81" s="5">
        <f t="shared" si="49"/>
        <v>349.40000000000003</v>
      </c>
      <c r="AF81" s="5">
        <f t="shared" si="62"/>
        <v>0</v>
      </c>
      <c r="AH81" s="5">
        <f t="shared" si="51"/>
        <v>0</v>
      </c>
      <c r="AI81" s="5"/>
      <c r="AJ81" s="5">
        <f t="shared" si="52"/>
        <v>0</v>
      </c>
      <c r="AK81" t="s">
        <v>107</v>
      </c>
      <c r="AL81" s="6">
        <f t="shared" si="64"/>
        <v>100</v>
      </c>
      <c r="AM81" s="6">
        <v>30</v>
      </c>
      <c r="AN81" s="6">
        <v>17</v>
      </c>
      <c r="AO81" s="6">
        <v>20</v>
      </c>
      <c r="AP81" s="6">
        <v>0</v>
      </c>
      <c r="AQ81" s="6">
        <v>10</v>
      </c>
      <c r="AR81" s="6">
        <v>8</v>
      </c>
      <c r="AS81" s="6">
        <v>0</v>
      </c>
      <c r="AT81" s="6">
        <v>8</v>
      </c>
      <c r="AU81" s="6">
        <v>0</v>
      </c>
      <c r="AV81" s="6">
        <v>5</v>
      </c>
      <c r="AW81" s="6"/>
      <c r="AX81" s="6">
        <v>2</v>
      </c>
      <c r="AY81" s="6">
        <v>0</v>
      </c>
      <c r="AZ81" s="6" t="s">
        <v>107</v>
      </c>
      <c r="BA81" s="6">
        <v>0</v>
      </c>
      <c r="BB81" s="6" t="s">
        <v>107</v>
      </c>
      <c r="BC81" s="6">
        <v>0</v>
      </c>
      <c r="BD81" s="6" t="s">
        <v>107</v>
      </c>
      <c r="BE81" s="12">
        <f t="shared" si="65"/>
        <v>20</v>
      </c>
      <c r="BF81" s="12">
        <f t="shared" si="66"/>
        <v>15</v>
      </c>
      <c r="BG81" s="3">
        <f t="shared" si="54"/>
        <v>17470</v>
      </c>
      <c r="BH81" s="5">
        <v>0</v>
      </c>
      <c r="BI81" s="5">
        <v>0</v>
      </c>
      <c r="BJ81" s="5">
        <v>17470</v>
      </c>
      <c r="BK81" s="5">
        <v>0</v>
      </c>
      <c r="BL81" s="5">
        <v>0</v>
      </c>
      <c r="BM81" s="5">
        <v>0</v>
      </c>
      <c r="BN81" s="5">
        <v>0</v>
      </c>
      <c r="BO81" s="5">
        <v>0</v>
      </c>
      <c r="BP81" s="5">
        <v>0</v>
      </c>
      <c r="BQ81" s="5">
        <v>0</v>
      </c>
      <c r="BR81" s="5">
        <v>0</v>
      </c>
      <c r="BS81" s="5">
        <v>0</v>
      </c>
      <c r="BT81" s="5">
        <v>0</v>
      </c>
      <c r="BU81" s="5">
        <v>0</v>
      </c>
      <c r="BV81" s="5"/>
      <c r="BW81" s="5">
        <v>0</v>
      </c>
      <c r="BX81" s="2" t="s">
        <v>107</v>
      </c>
      <c r="BY81" t="s">
        <v>109</v>
      </c>
      <c r="BZ81" s="12">
        <f t="shared" si="55"/>
        <v>100</v>
      </c>
      <c r="CA81" s="10">
        <v>0</v>
      </c>
      <c r="CB81" s="10">
        <v>0</v>
      </c>
      <c r="CC81" s="19">
        <v>100</v>
      </c>
      <c r="CD81" s="12">
        <v>0</v>
      </c>
      <c r="CE81" s="12">
        <v>0</v>
      </c>
      <c r="CG81" s="12">
        <v>0</v>
      </c>
      <c r="CH81" s="12">
        <v>0</v>
      </c>
      <c r="CI81" s="12">
        <v>0</v>
      </c>
      <c r="CJ81" s="12">
        <v>0</v>
      </c>
      <c r="CK81" s="12">
        <v>0</v>
      </c>
      <c r="CO81" t="s">
        <v>311</v>
      </c>
      <c r="CP81" s="12">
        <v>0</v>
      </c>
      <c r="CQ81" t="s">
        <v>107</v>
      </c>
      <c r="CR81" s="12">
        <f t="shared" si="56"/>
        <v>100</v>
      </c>
      <c r="CS81" s="12">
        <f t="shared" si="57"/>
        <v>0</v>
      </c>
      <c r="CT81" s="12">
        <f t="shared" si="58"/>
        <v>0</v>
      </c>
      <c r="CU81" s="12">
        <f t="shared" si="59"/>
        <v>0</v>
      </c>
      <c r="CX81" t="s">
        <v>110</v>
      </c>
    </row>
    <row r="82" spans="1:102" x14ac:dyDescent="0.2">
      <c r="A82">
        <v>2013</v>
      </c>
      <c r="B82" t="s">
        <v>312</v>
      </c>
      <c r="C82" t="s">
        <v>1</v>
      </c>
      <c r="D82" s="16">
        <v>83333</v>
      </c>
      <c r="E82" t="s">
        <v>205</v>
      </c>
      <c r="F82" t="s">
        <v>114</v>
      </c>
      <c r="G82" t="s">
        <v>138</v>
      </c>
      <c r="H82" t="s">
        <v>107</v>
      </c>
      <c r="I82" t="s">
        <v>121</v>
      </c>
      <c r="J82">
        <v>2007</v>
      </c>
      <c r="K82">
        <f t="shared" si="61"/>
        <v>6</v>
      </c>
      <c r="L82" t="s">
        <v>131</v>
      </c>
      <c r="M82" t="s">
        <v>131</v>
      </c>
      <c r="O82" s="3">
        <v>230000</v>
      </c>
      <c r="P82" s="3">
        <v>760000</v>
      </c>
      <c r="Q82" s="3">
        <v>811250</v>
      </c>
      <c r="R82" s="4">
        <f>Q82/O82</f>
        <v>3.527173913043478</v>
      </c>
      <c r="S82" s="5">
        <f t="shared" si="63"/>
        <v>760000</v>
      </c>
      <c r="T82" s="5">
        <f t="shared" si="39"/>
        <v>375440</v>
      </c>
      <c r="U82" s="5">
        <f t="shared" si="40"/>
        <v>30400</v>
      </c>
      <c r="V82" s="5">
        <f t="shared" si="41"/>
        <v>98800</v>
      </c>
      <c r="W82" s="5">
        <f t="shared" si="42"/>
        <v>45600</v>
      </c>
      <c r="X82" s="5">
        <f t="shared" si="43"/>
        <v>45600</v>
      </c>
      <c r="Y82" s="5">
        <f t="shared" si="44"/>
        <v>68400</v>
      </c>
      <c r="Z82" s="5">
        <f t="shared" si="45"/>
        <v>30400</v>
      </c>
      <c r="AA82" s="5">
        <f t="shared" si="46"/>
        <v>3800</v>
      </c>
      <c r="AB82" s="5">
        <f t="shared" si="47"/>
        <v>760</v>
      </c>
      <c r="AC82" s="5">
        <f t="shared" si="48"/>
        <v>7600</v>
      </c>
      <c r="AD82" s="5">
        <f>$P$263*AW82</f>
        <v>0</v>
      </c>
      <c r="AE82" s="5">
        <f t="shared" si="49"/>
        <v>7600</v>
      </c>
      <c r="AF82" s="5">
        <f t="shared" si="62"/>
        <v>0</v>
      </c>
      <c r="AH82" s="5">
        <f t="shared" si="51"/>
        <v>45600</v>
      </c>
      <c r="AI82" s="5"/>
      <c r="AJ82" s="5">
        <f t="shared" si="52"/>
        <v>0</v>
      </c>
      <c r="AK82" s="5"/>
      <c r="AL82" s="6">
        <f t="shared" si="64"/>
        <v>100</v>
      </c>
      <c r="AM82" s="6">
        <v>49.4</v>
      </c>
      <c r="AN82" s="6">
        <v>4</v>
      </c>
      <c r="AO82" s="6">
        <v>13</v>
      </c>
      <c r="AP82" s="6">
        <v>6</v>
      </c>
      <c r="AQ82" s="6">
        <v>6</v>
      </c>
      <c r="AR82" s="6">
        <v>9</v>
      </c>
      <c r="AS82" s="6">
        <v>4</v>
      </c>
      <c r="AT82" s="6">
        <v>0.5</v>
      </c>
      <c r="AU82" s="6">
        <v>0.1</v>
      </c>
      <c r="AV82" s="6">
        <v>1</v>
      </c>
      <c r="AW82" s="6">
        <v>0</v>
      </c>
      <c r="AX82" s="6">
        <v>1</v>
      </c>
      <c r="AY82" s="6"/>
      <c r="AZ82" s="6" t="s">
        <v>313</v>
      </c>
      <c r="BA82" s="6">
        <v>6</v>
      </c>
      <c r="BB82" s="6" t="s">
        <v>264</v>
      </c>
      <c r="BC82" s="6">
        <v>0</v>
      </c>
      <c r="BD82" s="6" t="s">
        <v>107</v>
      </c>
      <c r="BE82" s="12">
        <f t="shared" si="65"/>
        <v>19</v>
      </c>
      <c r="BF82" s="12">
        <f t="shared" si="66"/>
        <v>12.6</v>
      </c>
      <c r="BG82" s="3">
        <f t="shared" si="54"/>
        <v>760000</v>
      </c>
      <c r="BH82">
        <v>0</v>
      </c>
      <c r="BI82">
        <v>0</v>
      </c>
      <c r="BJ82">
        <v>429690</v>
      </c>
      <c r="BK82">
        <v>290647</v>
      </c>
      <c r="BL82">
        <v>0</v>
      </c>
      <c r="BM82">
        <v>0</v>
      </c>
      <c r="BN82">
        <v>0</v>
      </c>
      <c r="BO82">
        <v>0</v>
      </c>
      <c r="BP82">
        <v>0</v>
      </c>
      <c r="BQ82">
        <v>0</v>
      </c>
      <c r="BR82">
        <v>0</v>
      </c>
      <c r="BS82">
        <v>0</v>
      </c>
      <c r="BT82">
        <v>0</v>
      </c>
      <c r="BU82" s="10">
        <v>39663</v>
      </c>
      <c r="BV82" s="2" t="s">
        <v>314</v>
      </c>
      <c r="BW82" s="10">
        <v>0</v>
      </c>
      <c r="BX82" s="2" t="s">
        <v>107</v>
      </c>
      <c r="BY82" t="s">
        <v>109</v>
      </c>
      <c r="BZ82" s="12">
        <f t="shared" si="55"/>
        <v>99.999999999999986</v>
      </c>
      <c r="CA82" s="10">
        <v>0</v>
      </c>
      <c r="CB82" s="10">
        <v>0</v>
      </c>
      <c r="CC82" s="10">
        <v>56.538157894736841</v>
      </c>
      <c r="CD82" s="10">
        <v>38.243026315789471</v>
      </c>
      <c r="CE82" s="10">
        <v>0</v>
      </c>
      <c r="CF82" s="10">
        <v>0</v>
      </c>
      <c r="CG82" s="10">
        <v>0</v>
      </c>
      <c r="CH82" s="10">
        <v>0</v>
      </c>
      <c r="CI82" s="10">
        <v>0</v>
      </c>
      <c r="CJ82" s="10">
        <v>0</v>
      </c>
      <c r="CK82" s="10">
        <v>0</v>
      </c>
      <c r="CL82" s="10">
        <v>0</v>
      </c>
      <c r="CM82" s="10">
        <v>0</v>
      </c>
      <c r="CN82" s="10">
        <v>5.218815789473684</v>
      </c>
      <c r="CO82" s="10"/>
      <c r="CP82" s="10">
        <v>0</v>
      </c>
      <c r="CQ82" t="s">
        <v>107</v>
      </c>
      <c r="CR82" s="12">
        <f t="shared" si="56"/>
        <v>56.538157894736841</v>
      </c>
      <c r="CS82" s="12">
        <f t="shared" si="57"/>
        <v>0</v>
      </c>
      <c r="CT82" s="12">
        <f t="shared" si="58"/>
        <v>0</v>
      </c>
      <c r="CU82" s="12">
        <f t="shared" si="59"/>
        <v>5.218815789473684</v>
      </c>
      <c r="CX82" t="s">
        <v>116</v>
      </c>
    </row>
    <row r="83" spans="1:102" x14ac:dyDescent="0.2">
      <c r="A83">
        <v>2013</v>
      </c>
      <c r="B83" t="s">
        <v>315</v>
      </c>
      <c r="C83" t="s">
        <v>146</v>
      </c>
      <c r="D83" s="16">
        <v>94607</v>
      </c>
      <c r="E83" t="s">
        <v>113</v>
      </c>
      <c r="F83" t="s">
        <v>114</v>
      </c>
      <c r="G83" t="s">
        <v>106</v>
      </c>
      <c r="H83" t="s">
        <v>107</v>
      </c>
      <c r="I83" t="s">
        <v>106</v>
      </c>
      <c r="J83">
        <v>2005</v>
      </c>
      <c r="K83">
        <f t="shared" si="61"/>
        <v>8</v>
      </c>
      <c r="L83" t="s">
        <v>131</v>
      </c>
      <c r="M83" t="s">
        <v>131</v>
      </c>
      <c r="O83" s="3">
        <v>1500000</v>
      </c>
      <c r="P83" s="3">
        <v>895500</v>
      </c>
      <c r="S83" s="5">
        <f t="shared" si="63"/>
        <v>880500</v>
      </c>
      <c r="T83" s="5">
        <v>250500</v>
      </c>
      <c r="U83" s="5">
        <v>75000</v>
      </c>
      <c r="V83" s="5">
        <v>75000</v>
      </c>
      <c r="W83" s="5">
        <v>0</v>
      </c>
      <c r="X83" s="5">
        <v>120000</v>
      </c>
      <c r="Y83" s="5">
        <v>12000</v>
      </c>
      <c r="Z83" s="5">
        <v>100000</v>
      </c>
      <c r="AA83" s="5">
        <v>20000</v>
      </c>
      <c r="AB83" s="5">
        <v>18000</v>
      </c>
      <c r="AC83" s="5">
        <v>205000</v>
      </c>
      <c r="AD83" s="5">
        <v>0</v>
      </c>
      <c r="AE83" s="5">
        <v>5000</v>
      </c>
      <c r="AF83" s="5">
        <v>0</v>
      </c>
      <c r="AG83" s="5" t="s">
        <v>316</v>
      </c>
      <c r="AH83" s="5">
        <v>0</v>
      </c>
      <c r="AI83" t="s">
        <v>317</v>
      </c>
      <c r="AJ83" s="3">
        <v>0</v>
      </c>
      <c r="AK83" t="s">
        <v>107</v>
      </c>
      <c r="AL83" s="6">
        <f t="shared" si="64"/>
        <v>100.00000000000001</v>
      </c>
      <c r="AM83" s="12">
        <v>28.449744463373083</v>
      </c>
      <c r="AN83" s="12">
        <v>8.5178875638841571</v>
      </c>
      <c r="AO83" s="12">
        <v>8.5178875638841571</v>
      </c>
      <c r="AP83" s="12">
        <v>0</v>
      </c>
      <c r="AQ83" s="12">
        <v>13.628620102214651</v>
      </c>
      <c r="AR83" s="12">
        <v>1.362862010221465</v>
      </c>
      <c r="AS83" s="12">
        <v>11.357183418512209</v>
      </c>
      <c r="AT83" s="12">
        <v>2.2714366837024418</v>
      </c>
      <c r="AU83" s="12">
        <v>2.0442930153321974</v>
      </c>
      <c r="AV83" s="12">
        <v>23.282226007950026</v>
      </c>
      <c r="AW83" s="12">
        <v>0</v>
      </c>
      <c r="AX83" s="12">
        <v>0.56785917092561045</v>
      </c>
      <c r="AY83" s="12">
        <v>0</v>
      </c>
      <c r="AZ83" s="12"/>
      <c r="BA83" s="12">
        <v>0</v>
      </c>
      <c r="BB83" s="12"/>
      <c r="BC83" s="12">
        <v>0</v>
      </c>
      <c r="BE83" s="12">
        <f t="shared" si="65"/>
        <v>8.5178875638841571</v>
      </c>
      <c r="BF83" s="12">
        <f t="shared" si="66"/>
        <v>39.522998296422479</v>
      </c>
      <c r="BG83" s="3">
        <f t="shared" si="54"/>
        <v>895500</v>
      </c>
      <c r="BH83">
        <v>7000</v>
      </c>
      <c r="BI83">
        <v>0</v>
      </c>
      <c r="BJ83">
        <v>755500</v>
      </c>
      <c r="BK83">
        <v>0</v>
      </c>
      <c r="BL83">
        <v>133000</v>
      </c>
      <c r="BM83">
        <v>0</v>
      </c>
      <c r="BN83">
        <v>0</v>
      </c>
      <c r="BO83">
        <v>0</v>
      </c>
      <c r="BP83">
        <v>0</v>
      </c>
      <c r="BQ83">
        <v>0</v>
      </c>
      <c r="BR83">
        <v>0</v>
      </c>
      <c r="BS83">
        <v>0</v>
      </c>
      <c r="BT83">
        <v>0</v>
      </c>
      <c r="BU83" s="10">
        <v>0</v>
      </c>
      <c r="BV83" s="2" t="s">
        <v>107</v>
      </c>
      <c r="BW83" s="10">
        <v>0</v>
      </c>
      <c r="BX83" s="2" t="s">
        <v>107</v>
      </c>
      <c r="BY83" t="s">
        <v>109</v>
      </c>
      <c r="BZ83" s="12">
        <f t="shared" si="55"/>
        <v>99.999999999999986</v>
      </c>
      <c r="CA83" s="10">
        <v>0.78168620882188722</v>
      </c>
      <c r="CB83" s="10">
        <v>0</v>
      </c>
      <c r="CC83" s="10">
        <v>84.366275823562248</v>
      </c>
      <c r="CD83" s="10">
        <v>0</v>
      </c>
      <c r="CE83" s="10">
        <v>14.852037967615859</v>
      </c>
      <c r="CF83" s="10">
        <v>0</v>
      </c>
      <c r="CG83" s="10">
        <v>0</v>
      </c>
      <c r="CH83" s="10">
        <v>0</v>
      </c>
      <c r="CI83" s="10">
        <v>0</v>
      </c>
      <c r="CJ83" s="10">
        <v>0</v>
      </c>
      <c r="CK83" s="10">
        <v>0</v>
      </c>
      <c r="CL83" s="10">
        <v>0</v>
      </c>
      <c r="CM83" s="10">
        <v>0</v>
      </c>
      <c r="CN83" s="10">
        <v>0</v>
      </c>
      <c r="CO83" s="10"/>
      <c r="CP83" s="10">
        <v>0</v>
      </c>
      <c r="CQ83" t="s">
        <v>107</v>
      </c>
      <c r="CR83" s="12">
        <f t="shared" si="56"/>
        <v>84.366275823562248</v>
      </c>
      <c r="CS83" s="12">
        <f t="shared" si="57"/>
        <v>14.852037967615859</v>
      </c>
      <c r="CT83" s="12">
        <f t="shared" si="58"/>
        <v>0</v>
      </c>
      <c r="CU83" s="12">
        <f t="shared" si="59"/>
        <v>0</v>
      </c>
      <c r="CX83" t="s">
        <v>116</v>
      </c>
    </row>
    <row r="84" spans="1:102" x14ac:dyDescent="0.2">
      <c r="A84">
        <v>2013</v>
      </c>
      <c r="B84" t="s">
        <v>318</v>
      </c>
      <c r="C84" t="s">
        <v>252</v>
      </c>
      <c r="D84" s="16">
        <v>97211</v>
      </c>
      <c r="E84" t="s">
        <v>113</v>
      </c>
      <c r="F84" t="s">
        <v>114</v>
      </c>
      <c r="G84" t="s">
        <v>106</v>
      </c>
      <c r="H84" t="s">
        <v>107</v>
      </c>
      <c r="I84" t="s">
        <v>106</v>
      </c>
      <c r="J84">
        <v>2010</v>
      </c>
      <c r="K84">
        <f t="shared" si="61"/>
        <v>3</v>
      </c>
      <c r="L84" t="s">
        <v>122</v>
      </c>
      <c r="M84" t="s">
        <v>122</v>
      </c>
      <c r="O84" s="3">
        <v>80000</v>
      </c>
      <c r="P84" s="3">
        <v>62000</v>
      </c>
      <c r="Q84" s="3">
        <v>79000</v>
      </c>
      <c r="R84" s="4">
        <f>Q84/O84</f>
        <v>0.98750000000000004</v>
      </c>
      <c r="S84" s="5">
        <f t="shared" si="63"/>
        <v>62000</v>
      </c>
      <c r="T84" s="5">
        <v>62000</v>
      </c>
      <c r="U84" s="5">
        <v>0</v>
      </c>
      <c r="V84" s="5">
        <v>0</v>
      </c>
      <c r="W84" s="5">
        <v>0</v>
      </c>
      <c r="X84" s="5">
        <v>0</v>
      </c>
      <c r="Y84" s="5">
        <v>0</v>
      </c>
      <c r="Z84" s="5">
        <v>0</v>
      </c>
      <c r="AA84" s="5">
        <v>0</v>
      </c>
      <c r="AB84" s="5">
        <v>0</v>
      </c>
      <c r="AC84" s="5">
        <v>0</v>
      </c>
      <c r="AD84" s="5">
        <v>0</v>
      </c>
      <c r="AE84" s="5">
        <v>0</v>
      </c>
      <c r="AF84" s="5">
        <v>0</v>
      </c>
      <c r="AG84" s="5" t="s">
        <v>107</v>
      </c>
      <c r="AH84" s="5">
        <v>0</v>
      </c>
      <c r="AI84" t="s">
        <v>107</v>
      </c>
      <c r="AJ84" s="3">
        <v>0</v>
      </c>
      <c r="AK84" t="s">
        <v>107</v>
      </c>
      <c r="AL84" s="6">
        <f t="shared" si="64"/>
        <v>100</v>
      </c>
      <c r="AM84" s="12">
        <v>100</v>
      </c>
      <c r="AN84" s="12">
        <v>0</v>
      </c>
      <c r="AO84" s="12">
        <v>0</v>
      </c>
      <c r="AP84" s="12">
        <v>0</v>
      </c>
      <c r="AQ84" s="12">
        <v>0</v>
      </c>
      <c r="AR84" s="12">
        <v>0</v>
      </c>
      <c r="AS84" s="12">
        <v>0</v>
      </c>
      <c r="AT84" s="12">
        <v>0</v>
      </c>
      <c r="AU84" s="12">
        <v>0</v>
      </c>
      <c r="AV84" s="12">
        <v>0</v>
      </c>
      <c r="AW84" s="12">
        <v>0</v>
      </c>
      <c r="AX84" s="12">
        <v>0</v>
      </c>
      <c r="AY84" s="12">
        <v>0</v>
      </c>
      <c r="AZ84" s="12"/>
      <c r="BA84" s="12">
        <v>0</v>
      </c>
      <c r="BB84" s="12"/>
      <c r="BC84" s="12">
        <v>0</v>
      </c>
      <c r="BE84" s="12">
        <f t="shared" si="65"/>
        <v>0</v>
      </c>
      <c r="BF84" s="12">
        <f t="shared" si="66"/>
        <v>0</v>
      </c>
      <c r="BG84" s="3">
        <f t="shared" si="54"/>
        <v>62000</v>
      </c>
      <c r="BH84">
        <v>55000</v>
      </c>
      <c r="BI84">
        <v>0</v>
      </c>
      <c r="BJ84">
        <v>0</v>
      </c>
      <c r="BK84">
        <v>6000</v>
      </c>
      <c r="BL84">
        <v>1000</v>
      </c>
      <c r="BM84">
        <v>0</v>
      </c>
      <c r="BN84">
        <v>0</v>
      </c>
      <c r="BO84">
        <v>0</v>
      </c>
      <c r="BP84">
        <v>0</v>
      </c>
      <c r="BQ84">
        <v>0</v>
      </c>
      <c r="BR84">
        <v>0</v>
      </c>
      <c r="BS84">
        <v>0</v>
      </c>
      <c r="BT84">
        <v>0</v>
      </c>
      <c r="BU84" s="10">
        <v>0</v>
      </c>
      <c r="BV84" s="2" t="s">
        <v>107</v>
      </c>
      <c r="BW84" s="10">
        <v>0</v>
      </c>
      <c r="BX84" s="2" t="s">
        <v>107</v>
      </c>
      <c r="BY84" t="s">
        <v>109</v>
      </c>
      <c r="BZ84" s="12">
        <f t="shared" si="55"/>
        <v>99.999999999999986</v>
      </c>
      <c r="CA84" s="10">
        <v>88.709677419354833</v>
      </c>
      <c r="CB84" s="10">
        <v>0</v>
      </c>
      <c r="CC84" s="10">
        <v>0</v>
      </c>
      <c r="CD84" s="10">
        <v>9.67741935483871</v>
      </c>
      <c r="CE84" s="10">
        <v>1.6129032258064515</v>
      </c>
      <c r="CF84" s="10">
        <v>0</v>
      </c>
      <c r="CG84" s="10">
        <v>0</v>
      </c>
      <c r="CH84" s="10">
        <v>0</v>
      </c>
      <c r="CI84" s="10">
        <v>0</v>
      </c>
      <c r="CJ84" s="10">
        <v>0</v>
      </c>
      <c r="CK84" s="10">
        <v>0</v>
      </c>
      <c r="CL84" s="10">
        <v>0</v>
      </c>
      <c r="CM84" s="10">
        <v>0</v>
      </c>
      <c r="CN84" s="10">
        <v>0</v>
      </c>
      <c r="CO84" s="10"/>
      <c r="CP84" s="10">
        <v>0</v>
      </c>
      <c r="CQ84" t="s">
        <v>107</v>
      </c>
      <c r="CR84" s="12">
        <f t="shared" si="56"/>
        <v>0</v>
      </c>
      <c r="CS84" s="12">
        <f t="shared" si="57"/>
        <v>1.6129032258064515</v>
      </c>
      <c r="CT84" s="12">
        <f t="shared" si="58"/>
        <v>0</v>
      </c>
      <c r="CU84" s="12">
        <f t="shared" si="59"/>
        <v>0</v>
      </c>
      <c r="CX84" t="s">
        <v>126</v>
      </c>
    </row>
    <row r="85" spans="1:102" x14ac:dyDescent="0.2">
      <c r="A85">
        <v>2013</v>
      </c>
      <c r="B85" t="s">
        <v>319</v>
      </c>
      <c r="C85" t="s">
        <v>135</v>
      </c>
      <c r="D85" s="16">
        <v>14850</v>
      </c>
      <c r="E85" t="s">
        <v>136</v>
      </c>
      <c r="F85" t="s">
        <v>137</v>
      </c>
      <c r="G85" t="s">
        <v>138</v>
      </c>
      <c r="H85" t="s">
        <v>107</v>
      </c>
      <c r="I85" t="s">
        <v>121</v>
      </c>
      <c r="J85">
        <v>1989</v>
      </c>
      <c r="K85">
        <f t="shared" si="61"/>
        <v>24</v>
      </c>
      <c r="L85" t="s">
        <v>148</v>
      </c>
      <c r="M85" t="s">
        <v>149</v>
      </c>
      <c r="O85" s="3">
        <v>6343793</v>
      </c>
      <c r="P85" s="3">
        <v>5291244</v>
      </c>
      <c r="Q85" s="3">
        <v>5977113.79</v>
      </c>
      <c r="R85" s="4">
        <f>Q85/O85</f>
        <v>0.94219874292871786</v>
      </c>
      <c r="S85" s="5">
        <f t="shared" si="63"/>
        <v>5291243.68</v>
      </c>
      <c r="T85" s="5">
        <v>121028.15</v>
      </c>
      <c r="U85" s="5">
        <v>297528.8</v>
      </c>
      <c r="V85" s="5">
        <v>519677.81</v>
      </c>
      <c r="W85" s="5">
        <v>0</v>
      </c>
      <c r="X85" s="5">
        <v>1401183.26</v>
      </c>
      <c r="Y85" s="5">
        <v>0</v>
      </c>
      <c r="Z85" s="5">
        <v>747063.2</v>
      </c>
      <c r="AA85" s="5">
        <v>382365.12</v>
      </c>
      <c r="AB85" s="5">
        <v>0</v>
      </c>
      <c r="AC85" s="5">
        <v>1747971.89</v>
      </c>
      <c r="AD85" s="5">
        <v>0</v>
      </c>
      <c r="AE85" s="5">
        <v>24811.01</v>
      </c>
      <c r="AF85" s="5">
        <v>49614.44</v>
      </c>
      <c r="AG85" s="5" t="s">
        <v>320</v>
      </c>
      <c r="AH85" s="5">
        <v>0</v>
      </c>
      <c r="AI85" t="s">
        <v>107</v>
      </c>
      <c r="AJ85" s="3">
        <v>0</v>
      </c>
      <c r="AK85" t="s">
        <v>107</v>
      </c>
      <c r="AL85" s="6">
        <f t="shared" si="64"/>
        <v>100</v>
      </c>
      <c r="AM85" s="12">
        <v>2.287328978203476</v>
      </c>
      <c r="AN85" s="12">
        <v>5.6230409709650724</v>
      </c>
      <c r="AO85" s="12">
        <v>9.8214680976476973</v>
      </c>
      <c r="AP85" s="12">
        <v>0</v>
      </c>
      <c r="AQ85" s="12">
        <v>26.481170491093316</v>
      </c>
      <c r="AR85" s="12">
        <v>0</v>
      </c>
      <c r="AS85" s="12">
        <v>14.118858347495348</v>
      </c>
      <c r="AT85" s="12">
        <v>7.2263751799085547</v>
      </c>
      <c r="AU85" s="12">
        <v>0</v>
      </c>
      <c r="AV85" s="12">
        <v>33.035180303773117</v>
      </c>
      <c r="AW85" s="12">
        <v>0</v>
      </c>
      <c r="AX85" s="12">
        <v>0.46890696215298855</v>
      </c>
      <c r="AY85" s="12">
        <v>0.93767066876043037</v>
      </c>
      <c r="AZ85" s="12"/>
      <c r="BA85" s="12">
        <v>0</v>
      </c>
      <c r="BB85" s="12"/>
      <c r="BC85" s="12">
        <v>0</v>
      </c>
      <c r="BE85" s="12">
        <f t="shared" si="65"/>
        <v>9.8214680976476973</v>
      </c>
      <c r="BF85" s="12">
        <f t="shared" si="66"/>
        <v>55.786991462090441</v>
      </c>
      <c r="BG85" s="3">
        <f t="shared" si="54"/>
        <v>5291243.76</v>
      </c>
      <c r="BH85">
        <v>103207.91</v>
      </c>
      <c r="BI85">
        <v>74982.179999999993</v>
      </c>
      <c r="BJ85">
        <v>2650520.35</v>
      </c>
      <c r="BK85">
        <v>1921566.23</v>
      </c>
      <c r="BL85">
        <v>51603.91</v>
      </c>
      <c r="BM85">
        <v>0</v>
      </c>
      <c r="BN85">
        <v>236309.81</v>
      </c>
      <c r="BO85">
        <v>475.72</v>
      </c>
      <c r="BP85">
        <v>7899.63</v>
      </c>
      <c r="BQ85">
        <v>241359.29</v>
      </c>
      <c r="BR85">
        <v>3318.73</v>
      </c>
      <c r="BS85">
        <v>0</v>
      </c>
      <c r="BT85">
        <v>0</v>
      </c>
      <c r="BU85" s="2">
        <v>0</v>
      </c>
      <c r="BV85" s="2" t="s">
        <v>321</v>
      </c>
      <c r="BW85" s="10">
        <v>0</v>
      </c>
      <c r="BX85" s="2" t="s">
        <v>107</v>
      </c>
      <c r="BY85" t="s">
        <v>109</v>
      </c>
      <c r="BZ85" s="12">
        <f t="shared" si="55"/>
        <v>99.999995464204659</v>
      </c>
      <c r="CA85" s="10">
        <v>1.9505414983697598</v>
      </c>
      <c r="CB85" s="10">
        <v>1.4170992681494181</v>
      </c>
      <c r="CC85" s="10">
        <v>50.092574638402624</v>
      </c>
      <c r="CD85" s="10">
        <v>36.315963315999035</v>
      </c>
      <c r="CE85" s="10">
        <v>0.97526989872324921</v>
      </c>
      <c r="CF85" s="10">
        <v>0</v>
      </c>
      <c r="CG85" s="10">
        <v>4.4660539185114123</v>
      </c>
      <c r="CH85" s="10">
        <v>8.9907023754716292E-3</v>
      </c>
      <c r="CI85" s="10">
        <v>0.14929627134942181</v>
      </c>
      <c r="CJ85" s="10">
        <v>4.5614847850524383</v>
      </c>
      <c r="CK85" s="10">
        <v>6.2721167271817369E-2</v>
      </c>
      <c r="CL85" s="10">
        <v>0</v>
      </c>
      <c r="CM85" s="10">
        <v>0</v>
      </c>
      <c r="CN85" s="10">
        <v>0</v>
      </c>
      <c r="CO85" s="10"/>
      <c r="CP85" s="10">
        <v>0</v>
      </c>
      <c r="CQ85" t="s">
        <v>107</v>
      </c>
      <c r="CR85" s="12">
        <f t="shared" si="56"/>
        <v>51.509673906552045</v>
      </c>
      <c r="CS85" s="12">
        <f t="shared" si="57"/>
        <v>0.97526989872324921</v>
      </c>
      <c r="CT85" s="12">
        <f t="shared" si="58"/>
        <v>4.7824929260491489</v>
      </c>
      <c r="CU85" s="12">
        <f t="shared" si="59"/>
        <v>0</v>
      </c>
      <c r="CX85" t="s">
        <v>110</v>
      </c>
    </row>
    <row r="86" spans="1:102" x14ac:dyDescent="0.2">
      <c r="A86">
        <v>2013</v>
      </c>
      <c r="B86" t="s">
        <v>127</v>
      </c>
      <c r="C86" t="s">
        <v>128</v>
      </c>
      <c r="D86" s="16">
        <v>49686</v>
      </c>
      <c r="E86" t="s">
        <v>129</v>
      </c>
      <c r="F86" t="s">
        <v>130</v>
      </c>
      <c r="G86" t="s">
        <v>120</v>
      </c>
      <c r="H86" t="s">
        <v>107</v>
      </c>
      <c r="I86" t="s">
        <v>121</v>
      </c>
      <c r="J86">
        <v>2007</v>
      </c>
      <c r="K86">
        <f t="shared" si="61"/>
        <v>6</v>
      </c>
      <c r="L86" t="s">
        <v>131</v>
      </c>
      <c r="M86" t="s">
        <v>131</v>
      </c>
      <c r="O86" s="3">
        <v>1500000</v>
      </c>
      <c r="Q86" s="3">
        <v>1472200</v>
      </c>
      <c r="R86" s="4">
        <f>Q86/O86</f>
        <v>0.98146666666666671</v>
      </c>
      <c r="AK86" t="s">
        <v>107</v>
      </c>
      <c r="BE86" s="12"/>
      <c r="BF86" s="12"/>
      <c r="BG86" s="3">
        <f t="shared" si="54"/>
        <v>0</v>
      </c>
      <c r="BU86" s="2"/>
      <c r="BV86" s="2" t="s">
        <v>107</v>
      </c>
      <c r="BW86" s="2"/>
      <c r="BX86" s="2" t="s">
        <v>107</v>
      </c>
      <c r="BY86" s="2" t="s">
        <v>322</v>
      </c>
      <c r="BZ86" s="12">
        <f t="shared" si="55"/>
        <v>0</v>
      </c>
      <c r="CA86" s="10"/>
      <c r="CB86" s="10"/>
      <c r="CC86" s="19"/>
      <c r="CR86" s="12"/>
      <c r="CS86" s="12"/>
      <c r="CT86" s="12"/>
      <c r="CU86" s="12"/>
      <c r="CX86" t="s">
        <v>110</v>
      </c>
    </row>
    <row r="87" spans="1:102" x14ac:dyDescent="0.2">
      <c r="A87">
        <v>2013</v>
      </c>
      <c r="B87" t="s">
        <v>323</v>
      </c>
      <c r="C87" t="s">
        <v>128</v>
      </c>
      <c r="D87" s="16">
        <v>49855</v>
      </c>
      <c r="E87" t="s">
        <v>129</v>
      </c>
      <c r="F87" t="s">
        <v>130</v>
      </c>
      <c r="G87" t="s">
        <v>324</v>
      </c>
      <c r="H87" t="s">
        <v>107</v>
      </c>
      <c r="I87" t="s">
        <v>208</v>
      </c>
      <c r="J87">
        <v>2012</v>
      </c>
      <c r="K87">
        <f t="shared" si="61"/>
        <v>1</v>
      </c>
      <c r="L87" t="s">
        <v>108</v>
      </c>
      <c r="M87" t="s">
        <v>108</v>
      </c>
      <c r="AK87" t="s">
        <v>107</v>
      </c>
      <c r="BE87" s="12"/>
      <c r="BF87" s="12"/>
      <c r="BG87" s="3">
        <f t="shared" si="54"/>
        <v>0</v>
      </c>
      <c r="BU87" s="2"/>
      <c r="BV87" s="2" t="s">
        <v>107</v>
      </c>
      <c r="BW87" s="2"/>
      <c r="BX87" s="2" t="s">
        <v>107</v>
      </c>
      <c r="BY87" s="2" t="s">
        <v>322</v>
      </c>
      <c r="BZ87" s="12">
        <f t="shared" si="55"/>
        <v>0</v>
      </c>
      <c r="CA87" s="10"/>
      <c r="CB87" s="10"/>
      <c r="CC87" s="19"/>
      <c r="CR87" s="12"/>
      <c r="CS87" s="12"/>
      <c r="CT87" s="12"/>
      <c r="CU87" s="12"/>
      <c r="CX87" t="s">
        <v>126</v>
      </c>
    </row>
    <row r="88" spans="1:102" x14ac:dyDescent="0.2">
      <c r="A88">
        <v>2013</v>
      </c>
      <c r="B88" t="s">
        <v>325</v>
      </c>
      <c r="C88" t="s">
        <v>160</v>
      </c>
      <c r="D88" s="16">
        <v>60657</v>
      </c>
      <c r="E88" t="s">
        <v>129</v>
      </c>
      <c r="F88" t="s">
        <v>130</v>
      </c>
      <c r="G88" t="s">
        <v>147</v>
      </c>
      <c r="H88" t="s">
        <v>107</v>
      </c>
      <c r="I88" t="s">
        <v>121</v>
      </c>
      <c r="J88">
        <v>2012</v>
      </c>
      <c r="K88">
        <f t="shared" si="61"/>
        <v>1</v>
      </c>
      <c r="L88" t="s">
        <v>108</v>
      </c>
      <c r="M88" t="s">
        <v>108</v>
      </c>
      <c r="O88" s="3">
        <v>6000000</v>
      </c>
      <c r="Q88" s="3">
        <v>4000000</v>
      </c>
      <c r="R88" s="4">
        <f>Q88/O88</f>
        <v>0.66666666666666663</v>
      </c>
      <c r="AK88" t="s">
        <v>107</v>
      </c>
      <c r="BE88" s="12"/>
      <c r="BF88" s="12"/>
      <c r="BG88" s="3">
        <f t="shared" si="54"/>
        <v>0</v>
      </c>
      <c r="BU88" s="2"/>
      <c r="BV88" s="2" t="s">
        <v>107</v>
      </c>
      <c r="BW88" s="2"/>
      <c r="BX88" s="2" t="s">
        <v>107</v>
      </c>
      <c r="BY88" s="2" t="s">
        <v>322</v>
      </c>
      <c r="BZ88" s="12">
        <f t="shared" si="55"/>
        <v>0</v>
      </c>
      <c r="CA88" s="10"/>
      <c r="CB88" s="10"/>
      <c r="CC88" s="19"/>
      <c r="CR88" s="12"/>
      <c r="CS88" s="12"/>
      <c r="CT88" s="12"/>
      <c r="CU88" s="12"/>
    </row>
    <row r="89" spans="1:102" x14ac:dyDescent="0.2">
      <c r="A89">
        <v>2013</v>
      </c>
      <c r="B89" t="s">
        <v>326</v>
      </c>
      <c r="C89" t="s">
        <v>164</v>
      </c>
      <c r="D89" s="16">
        <v>45701</v>
      </c>
      <c r="E89" t="s">
        <v>129</v>
      </c>
      <c r="F89" t="s">
        <v>130</v>
      </c>
      <c r="G89" t="s">
        <v>120</v>
      </c>
      <c r="H89" t="s">
        <v>107</v>
      </c>
      <c r="I89" t="s">
        <v>121</v>
      </c>
      <c r="J89">
        <v>2010</v>
      </c>
      <c r="K89">
        <f t="shared" si="61"/>
        <v>3</v>
      </c>
      <c r="L89" t="s">
        <v>122</v>
      </c>
      <c r="M89" t="s">
        <v>122</v>
      </c>
      <c r="O89" s="3">
        <v>270000</v>
      </c>
      <c r="AK89" t="s">
        <v>107</v>
      </c>
      <c r="BE89" s="12"/>
      <c r="BF89" s="12"/>
      <c r="BG89" s="3">
        <f t="shared" si="54"/>
        <v>0</v>
      </c>
      <c r="BU89" s="2"/>
      <c r="BV89" s="2" t="s">
        <v>107</v>
      </c>
      <c r="BW89" s="2"/>
      <c r="BX89" s="2" t="s">
        <v>107</v>
      </c>
      <c r="BY89" s="2" t="s">
        <v>322</v>
      </c>
      <c r="BZ89" s="12">
        <f t="shared" si="55"/>
        <v>0</v>
      </c>
      <c r="CA89" s="10"/>
      <c r="CB89" s="10"/>
      <c r="CC89" s="19"/>
      <c r="CR89" s="12"/>
      <c r="CS89" s="12"/>
      <c r="CT89" s="12"/>
      <c r="CU89" s="12"/>
    </row>
    <row r="90" spans="1:102" x14ac:dyDescent="0.2">
      <c r="A90">
        <v>2013</v>
      </c>
      <c r="B90" t="s">
        <v>327</v>
      </c>
      <c r="C90" t="s">
        <v>128</v>
      </c>
      <c r="D90" s="16">
        <v>48150</v>
      </c>
      <c r="E90" t="s">
        <v>129</v>
      </c>
      <c r="F90" t="s">
        <v>130</v>
      </c>
      <c r="G90" t="s">
        <v>138</v>
      </c>
      <c r="H90" t="s">
        <v>107</v>
      </c>
      <c r="I90" t="s">
        <v>121</v>
      </c>
      <c r="J90">
        <v>2007</v>
      </c>
      <c r="K90">
        <f t="shared" si="61"/>
        <v>6</v>
      </c>
      <c r="L90" t="s">
        <v>131</v>
      </c>
      <c r="M90" t="s">
        <v>131</v>
      </c>
      <c r="O90" s="3">
        <v>4000000</v>
      </c>
      <c r="AK90" t="s">
        <v>107</v>
      </c>
      <c r="BE90" s="12"/>
      <c r="BF90" s="12"/>
      <c r="BG90" s="3">
        <f t="shared" si="54"/>
        <v>0</v>
      </c>
      <c r="BU90" s="2"/>
      <c r="BV90" s="2" t="s">
        <v>107</v>
      </c>
      <c r="BW90" s="2"/>
      <c r="BX90" s="2" t="s">
        <v>107</v>
      </c>
      <c r="BY90" s="2" t="s">
        <v>322</v>
      </c>
      <c r="BZ90" s="12">
        <f t="shared" si="55"/>
        <v>0</v>
      </c>
      <c r="CA90" s="10"/>
      <c r="CB90" s="10"/>
      <c r="CC90" s="19"/>
      <c r="CR90" s="12"/>
      <c r="CS90" s="12"/>
      <c r="CT90" s="12"/>
      <c r="CU90" s="12"/>
    </row>
    <row r="91" spans="1:102" x14ac:dyDescent="0.2">
      <c r="A91">
        <v>2013</v>
      </c>
      <c r="B91" t="s">
        <v>328</v>
      </c>
      <c r="C91" t="s">
        <v>128</v>
      </c>
      <c r="D91" s="16">
        <v>49503</v>
      </c>
      <c r="E91" t="s">
        <v>129</v>
      </c>
      <c r="F91" t="s">
        <v>130</v>
      </c>
      <c r="G91" t="s">
        <v>106</v>
      </c>
      <c r="H91" t="s">
        <v>107</v>
      </c>
      <c r="I91" t="s">
        <v>106</v>
      </c>
      <c r="J91">
        <v>2006</v>
      </c>
      <c r="K91">
        <f t="shared" si="61"/>
        <v>7</v>
      </c>
      <c r="L91" t="s">
        <v>131</v>
      </c>
      <c r="M91" t="s">
        <v>131</v>
      </c>
      <c r="O91" s="3">
        <v>300951</v>
      </c>
      <c r="AK91" t="s">
        <v>107</v>
      </c>
      <c r="BE91" s="12"/>
      <c r="BF91" s="12"/>
      <c r="BG91" s="3">
        <f t="shared" si="54"/>
        <v>0</v>
      </c>
      <c r="BU91" s="2"/>
      <c r="BV91" s="2" t="s">
        <v>107</v>
      </c>
      <c r="BW91" s="2"/>
      <c r="BX91" s="2" t="s">
        <v>107</v>
      </c>
      <c r="BY91" s="2" t="s">
        <v>322</v>
      </c>
      <c r="BZ91" s="12">
        <f t="shared" si="55"/>
        <v>0</v>
      </c>
      <c r="CA91" s="10"/>
      <c r="CB91" s="10"/>
      <c r="CC91" s="19"/>
      <c r="CR91" s="12"/>
      <c r="CS91" s="12"/>
      <c r="CT91" s="12"/>
      <c r="CU91" s="12"/>
    </row>
    <row r="92" spans="1:102" x14ac:dyDescent="0.2">
      <c r="A92">
        <v>2013</v>
      </c>
      <c r="B92" t="s">
        <v>329</v>
      </c>
      <c r="C92" t="s">
        <v>180</v>
      </c>
      <c r="D92" s="16">
        <v>19125</v>
      </c>
      <c r="E92" t="s">
        <v>136</v>
      </c>
      <c r="F92" t="s">
        <v>137</v>
      </c>
      <c r="G92" t="s">
        <v>106</v>
      </c>
      <c r="H92" t="s">
        <v>107</v>
      </c>
      <c r="I92" t="s">
        <v>106</v>
      </c>
      <c r="J92">
        <v>1997</v>
      </c>
      <c r="K92">
        <f t="shared" si="61"/>
        <v>16</v>
      </c>
      <c r="L92" t="s">
        <v>165</v>
      </c>
      <c r="M92" t="s">
        <v>149</v>
      </c>
      <c r="O92" s="3">
        <v>1200000</v>
      </c>
      <c r="P92" s="3">
        <v>1200000</v>
      </c>
      <c r="AK92" t="s">
        <v>107</v>
      </c>
      <c r="BE92" s="12"/>
      <c r="BF92" s="12"/>
      <c r="BG92" s="3">
        <f t="shared" si="54"/>
        <v>0</v>
      </c>
      <c r="BU92" s="2"/>
      <c r="BV92" s="2" t="s">
        <v>107</v>
      </c>
      <c r="BW92" s="2"/>
      <c r="BX92" s="2" t="s">
        <v>107</v>
      </c>
      <c r="BY92" s="2" t="s">
        <v>322</v>
      </c>
      <c r="BZ92" s="12">
        <f t="shared" si="55"/>
        <v>0</v>
      </c>
      <c r="CA92" s="10"/>
      <c r="CB92" s="10"/>
      <c r="CC92" s="19"/>
      <c r="CR92" s="12"/>
      <c r="CS92" s="12"/>
      <c r="CT92" s="12"/>
      <c r="CU92" s="12"/>
      <c r="CX92" t="s">
        <v>110</v>
      </c>
    </row>
    <row r="93" spans="1:102" x14ac:dyDescent="0.2">
      <c r="A93">
        <v>2013</v>
      </c>
      <c r="B93" t="s">
        <v>330</v>
      </c>
      <c r="C93" t="s">
        <v>135</v>
      </c>
      <c r="D93" s="16">
        <v>14615</v>
      </c>
      <c r="E93" t="s">
        <v>136</v>
      </c>
      <c r="F93" t="s">
        <v>137</v>
      </c>
      <c r="G93" t="s">
        <v>106</v>
      </c>
      <c r="H93" t="s">
        <v>107</v>
      </c>
      <c r="I93" t="s">
        <v>106</v>
      </c>
      <c r="J93">
        <v>2007</v>
      </c>
      <c r="K93">
        <f t="shared" si="61"/>
        <v>6</v>
      </c>
      <c r="L93" t="s">
        <v>131</v>
      </c>
      <c r="M93" t="s">
        <v>131</v>
      </c>
      <c r="O93" s="3">
        <v>323500</v>
      </c>
      <c r="AK93" t="s">
        <v>107</v>
      </c>
      <c r="BE93" s="12"/>
      <c r="BF93" s="12"/>
      <c r="BG93" s="3">
        <f t="shared" si="54"/>
        <v>0</v>
      </c>
      <c r="BU93" s="10"/>
      <c r="BV93" s="2" t="s">
        <v>107</v>
      </c>
      <c r="BW93" s="10"/>
      <c r="BX93" s="2" t="s">
        <v>107</v>
      </c>
      <c r="BY93" s="2" t="s">
        <v>322</v>
      </c>
      <c r="BZ93" s="12">
        <f t="shared" si="55"/>
        <v>0</v>
      </c>
      <c r="CA93" s="10"/>
      <c r="CB93" s="10"/>
      <c r="CC93" s="19"/>
      <c r="CR93" s="12"/>
      <c r="CS93" s="12"/>
      <c r="CT93" s="12"/>
      <c r="CU93" s="12"/>
      <c r="CX93" t="s">
        <v>126</v>
      </c>
    </row>
    <row r="94" spans="1:102" x14ac:dyDescent="0.2">
      <c r="A94">
        <v>2013</v>
      </c>
      <c r="B94" t="s">
        <v>331</v>
      </c>
      <c r="C94" t="s">
        <v>135</v>
      </c>
      <c r="D94" s="16">
        <v>12561</v>
      </c>
      <c r="E94" t="s">
        <v>136</v>
      </c>
      <c r="F94" t="s">
        <v>137</v>
      </c>
      <c r="G94" t="s">
        <v>324</v>
      </c>
      <c r="H94" t="s">
        <v>107</v>
      </c>
      <c r="I94" t="s">
        <v>208</v>
      </c>
      <c r="J94">
        <v>2010</v>
      </c>
      <c r="K94">
        <f t="shared" si="61"/>
        <v>3</v>
      </c>
      <c r="L94" t="s">
        <v>122</v>
      </c>
      <c r="M94" t="s">
        <v>122</v>
      </c>
      <c r="O94" s="3">
        <v>2200000</v>
      </c>
      <c r="AK94" t="s">
        <v>107</v>
      </c>
      <c r="BE94" s="12"/>
      <c r="BF94" s="12"/>
      <c r="BG94" s="3">
        <f t="shared" si="54"/>
        <v>0</v>
      </c>
      <c r="BU94" s="2"/>
      <c r="BV94" s="2" t="s">
        <v>107</v>
      </c>
      <c r="BW94" s="2"/>
      <c r="BX94" s="2" t="s">
        <v>107</v>
      </c>
      <c r="BY94" s="2" t="s">
        <v>322</v>
      </c>
      <c r="BZ94" s="12">
        <f t="shared" si="55"/>
        <v>0</v>
      </c>
      <c r="CA94" s="10"/>
      <c r="CB94" s="10"/>
      <c r="CC94" s="19"/>
      <c r="CR94" s="12"/>
      <c r="CS94" s="12"/>
      <c r="CT94" s="12"/>
      <c r="CU94" s="12"/>
      <c r="CW94" t="s">
        <v>107</v>
      </c>
    </row>
    <row r="95" spans="1:102" x14ac:dyDescent="0.2">
      <c r="A95">
        <v>2013</v>
      </c>
      <c r="B95" t="s">
        <v>332</v>
      </c>
      <c r="C95" t="s">
        <v>135</v>
      </c>
      <c r="D95" s="16">
        <v>14605</v>
      </c>
      <c r="E95" t="s">
        <v>136</v>
      </c>
      <c r="F95" t="s">
        <v>137</v>
      </c>
      <c r="G95" t="s">
        <v>202</v>
      </c>
      <c r="H95" t="s">
        <v>107</v>
      </c>
      <c r="I95" t="s">
        <v>143</v>
      </c>
      <c r="J95">
        <v>1905</v>
      </c>
      <c r="K95">
        <f t="shared" si="61"/>
        <v>108</v>
      </c>
      <c r="L95" t="s">
        <v>148</v>
      </c>
      <c r="M95" t="s">
        <v>149</v>
      </c>
      <c r="O95" s="3">
        <v>700000</v>
      </c>
      <c r="AK95" t="s">
        <v>107</v>
      </c>
      <c r="BE95" s="12"/>
      <c r="BF95" s="12"/>
      <c r="BG95" s="3">
        <f t="shared" si="54"/>
        <v>0</v>
      </c>
      <c r="BU95" s="2"/>
      <c r="BV95" s="2" t="s">
        <v>107</v>
      </c>
      <c r="BW95" s="2"/>
      <c r="BX95" s="2" t="s">
        <v>107</v>
      </c>
      <c r="BY95" s="2" t="s">
        <v>322</v>
      </c>
      <c r="BZ95" s="12">
        <f t="shared" si="55"/>
        <v>0</v>
      </c>
      <c r="CA95" s="10"/>
      <c r="CB95" s="10"/>
      <c r="CC95" s="19"/>
      <c r="CR95" s="12"/>
      <c r="CS95" s="12"/>
      <c r="CT95" s="12"/>
      <c r="CU95" s="12"/>
    </row>
    <row r="96" spans="1:102" x14ac:dyDescent="0.2">
      <c r="A96">
        <v>2013</v>
      </c>
      <c r="B96" t="s">
        <v>333</v>
      </c>
      <c r="C96" t="s">
        <v>334</v>
      </c>
      <c r="D96" s="16">
        <v>80200</v>
      </c>
      <c r="E96" t="s">
        <v>205</v>
      </c>
      <c r="F96" t="s">
        <v>114</v>
      </c>
      <c r="G96" t="s">
        <v>147</v>
      </c>
      <c r="H96" t="s">
        <v>107</v>
      </c>
      <c r="I96" t="s">
        <v>121</v>
      </c>
      <c r="J96">
        <v>2008</v>
      </c>
      <c r="K96">
        <f t="shared" si="61"/>
        <v>5</v>
      </c>
      <c r="L96" t="s">
        <v>122</v>
      </c>
      <c r="M96" t="s">
        <v>122</v>
      </c>
      <c r="O96" s="3">
        <v>87000</v>
      </c>
      <c r="Q96" s="3">
        <v>81850</v>
      </c>
      <c r="R96" s="4">
        <f>Q96/O96</f>
        <v>0.94080459770114944</v>
      </c>
      <c r="AK96" t="s">
        <v>107</v>
      </c>
      <c r="BE96" s="12"/>
      <c r="BF96" s="12"/>
      <c r="BG96" s="3">
        <f t="shared" si="54"/>
        <v>0</v>
      </c>
      <c r="BU96" s="2"/>
      <c r="BV96" s="2" t="s">
        <v>107</v>
      </c>
      <c r="BW96" s="2"/>
      <c r="BX96" s="2" t="s">
        <v>107</v>
      </c>
      <c r="BY96" s="2" t="s">
        <v>322</v>
      </c>
      <c r="BZ96" s="12">
        <f t="shared" si="55"/>
        <v>0</v>
      </c>
      <c r="CA96" s="10"/>
      <c r="CB96" s="10"/>
      <c r="CC96" s="19"/>
      <c r="CR96" s="12"/>
      <c r="CS96" s="12"/>
      <c r="CT96" s="12"/>
      <c r="CU96" s="12"/>
    </row>
    <row r="97" spans="1:102" x14ac:dyDescent="0.2">
      <c r="A97">
        <v>2013</v>
      </c>
      <c r="B97" t="s">
        <v>335</v>
      </c>
      <c r="C97" t="s">
        <v>334</v>
      </c>
      <c r="D97" s="16">
        <v>80524</v>
      </c>
      <c r="E97" t="s">
        <v>205</v>
      </c>
      <c r="F97" t="s">
        <v>114</v>
      </c>
      <c r="G97" t="s">
        <v>120</v>
      </c>
      <c r="H97" t="s">
        <v>107</v>
      </c>
      <c r="I97" t="s">
        <v>121</v>
      </c>
      <c r="J97">
        <v>2011</v>
      </c>
      <c r="K97">
        <f t="shared" si="61"/>
        <v>2</v>
      </c>
      <c r="L97" t="s">
        <v>108</v>
      </c>
      <c r="M97" t="s">
        <v>108</v>
      </c>
      <c r="O97" s="3">
        <v>450000</v>
      </c>
      <c r="AK97" t="s">
        <v>107</v>
      </c>
      <c r="BE97" s="12"/>
      <c r="BF97" s="12"/>
      <c r="BG97" s="3">
        <f t="shared" si="54"/>
        <v>0</v>
      </c>
      <c r="BU97" s="2"/>
      <c r="BV97" s="2" t="s">
        <v>107</v>
      </c>
      <c r="BW97" s="2"/>
      <c r="BX97" s="2" t="s">
        <v>107</v>
      </c>
      <c r="BY97" s="2" t="s">
        <v>322</v>
      </c>
      <c r="BZ97" s="12">
        <f t="shared" si="55"/>
        <v>0</v>
      </c>
      <c r="CA97" s="10"/>
      <c r="CB97" s="10"/>
      <c r="CC97" s="19"/>
      <c r="CR97" s="12"/>
      <c r="CS97" s="12"/>
      <c r="CT97" s="12"/>
      <c r="CU97" s="12"/>
    </row>
    <row r="98" spans="1:102" x14ac:dyDescent="0.2">
      <c r="A98">
        <v>2013</v>
      </c>
      <c r="B98" t="s">
        <v>335</v>
      </c>
      <c r="C98" t="s">
        <v>334</v>
      </c>
      <c r="D98" s="16">
        <v>80524</v>
      </c>
      <c r="E98" t="s">
        <v>205</v>
      </c>
      <c r="F98" t="s">
        <v>114</v>
      </c>
      <c r="G98" t="s">
        <v>120</v>
      </c>
      <c r="H98" t="s">
        <v>107</v>
      </c>
      <c r="I98" t="s">
        <v>121</v>
      </c>
      <c r="J98">
        <v>2011</v>
      </c>
      <c r="K98">
        <f t="shared" si="61"/>
        <v>2</v>
      </c>
      <c r="L98" t="s">
        <v>108</v>
      </c>
      <c r="M98" t="s">
        <v>108</v>
      </c>
      <c r="O98" s="3">
        <v>450000</v>
      </c>
      <c r="AK98" t="s">
        <v>107</v>
      </c>
      <c r="BE98" s="12"/>
      <c r="BF98" s="12"/>
      <c r="BG98" s="3">
        <f t="shared" ref="BG98:BG129" si="67">SUM(BH98:BW98)</f>
        <v>0</v>
      </c>
      <c r="BU98" s="2"/>
      <c r="BV98" s="2" t="s">
        <v>107</v>
      </c>
      <c r="BW98" s="2"/>
      <c r="BX98" s="2" t="s">
        <v>107</v>
      </c>
      <c r="BY98" s="2" t="s">
        <v>322</v>
      </c>
      <c r="BZ98" s="12">
        <f t="shared" si="55"/>
        <v>0</v>
      </c>
      <c r="CA98" s="10"/>
      <c r="CB98" s="10"/>
      <c r="CC98" s="19"/>
      <c r="CR98" s="12"/>
      <c r="CS98" s="12"/>
      <c r="CT98" s="12"/>
      <c r="CU98" s="12"/>
    </row>
    <row r="99" spans="1:102" x14ac:dyDescent="0.2">
      <c r="A99">
        <v>2013</v>
      </c>
      <c r="B99" t="s">
        <v>336</v>
      </c>
      <c r="C99" t="s">
        <v>214</v>
      </c>
      <c r="D99" s="16">
        <v>87501</v>
      </c>
      <c r="E99" t="s">
        <v>205</v>
      </c>
      <c r="F99" t="s">
        <v>114</v>
      </c>
      <c r="G99" t="s">
        <v>106</v>
      </c>
      <c r="H99" t="s">
        <v>337</v>
      </c>
      <c r="I99" t="s">
        <v>106</v>
      </c>
      <c r="J99">
        <v>1970</v>
      </c>
      <c r="K99">
        <f t="shared" si="61"/>
        <v>43</v>
      </c>
      <c r="L99" t="s">
        <v>148</v>
      </c>
      <c r="M99" t="s">
        <v>149</v>
      </c>
      <c r="O99" s="3">
        <v>3700000</v>
      </c>
      <c r="Q99" s="3">
        <v>311208.43</v>
      </c>
      <c r="R99" s="4">
        <f>Q99/O99</f>
        <v>8.4110386486486485E-2</v>
      </c>
      <c r="AK99" t="s">
        <v>107</v>
      </c>
      <c r="BE99" s="12"/>
      <c r="BF99" s="12"/>
      <c r="BG99" s="3">
        <f t="shared" si="67"/>
        <v>0</v>
      </c>
      <c r="BU99" s="2"/>
      <c r="BV99" s="2" t="s">
        <v>107</v>
      </c>
      <c r="BW99" s="2"/>
      <c r="BX99" s="2" t="s">
        <v>107</v>
      </c>
      <c r="BY99" s="2" t="s">
        <v>322</v>
      </c>
      <c r="BZ99" s="12">
        <f t="shared" si="55"/>
        <v>0</v>
      </c>
      <c r="CA99" s="10"/>
      <c r="CB99" s="10"/>
      <c r="CC99" s="19"/>
      <c r="CR99" s="12"/>
      <c r="CS99" s="12"/>
      <c r="CT99" s="12"/>
      <c r="CU99" s="12"/>
    </row>
    <row r="100" spans="1:102" x14ac:dyDescent="0.2">
      <c r="A100">
        <v>2013</v>
      </c>
      <c r="B100" t="s">
        <v>338</v>
      </c>
      <c r="C100" t="s">
        <v>339</v>
      </c>
      <c r="D100" s="16">
        <v>6423</v>
      </c>
      <c r="E100" t="s">
        <v>141</v>
      </c>
      <c r="F100" t="s">
        <v>137</v>
      </c>
      <c r="G100" t="s">
        <v>120</v>
      </c>
      <c r="H100" t="s">
        <v>107</v>
      </c>
      <c r="I100" t="s">
        <v>121</v>
      </c>
      <c r="J100">
        <v>2008</v>
      </c>
      <c r="K100">
        <f t="shared" si="61"/>
        <v>5</v>
      </c>
      <c r="L100" t="s">
        <v>122</v>
      </c>
      <c r="M100" t="s">
        <v>122</v>
      </c>
      <c r="O100" s="3">
        <v>225000</v>
      </c>
      <c r="AK100" t="s">
        <v>107</v>
      </c>
      <c r="BE100" s="12"/>
      <c r="BF100" s="12"/>
      <c r="BG100" s="3">
        <f t="shared" si="67"/>
        <v>0</v>
      </c>
      <c r="BU100" s="2"/>
      <c r="BV100" s="2" t="s">
        <v>107</v>
      </c>
      <c r="BW100" s="2"/>
      <c r="BX100" s="2" t="s">
        <v>107</v>
      </c>
      <c r="BY100" s="2" t="s">
        <v>322</v>
      </c>
      <c r="BZ100" s="12">
        <f t="shared" si="55"/>
        <v>0</v>
      </c>
      <c r="CA100" s="10"/>
      <c r="CB100" s="10"/>
      <c r="CC100" s="19"/>
      <c r="CR100" s="12"/>
      <c r="CS100" s="12"/>
      <c r="CT100" s="12"/>
      <c r="CU100" s="12"/>
    </row>
    <row r="101" spans="1:102" x14ac:dyDescent="0.2">
      <c r="A101">
        <v>2013</v>
      </c>
      <c r="B101" t="s">
        <v>340</v>
      </c>
      <c r="C101" t="s">
        <v>270</v>
      </c>
      <c r="D101" s="16">
        <v>22902</v>
      </c>
      <c r="E101" t="s">
        <v>119</v>
      </c>
      <c r="F101" t="s">
        <v>105</v>
      </c>
      <c r="G101" t="s">
        <v>106</v>
      </c>
      <c r="H101" t="s">
        <v>107</v>
      </c>
      <c r="I101" t="s">
        <v>106</v>
      </c>
      <c r="J101">
        <v>2009</v>
      </c>
      <c r="K101">
        <f t="shared" si="61"/>
        <v>4</v>
      </c>
      <c r="L101" t="s">
        <v>122</v>
      </c>
      <c r="M101" t="s">
        <v>122</v>
      </c>
      <c r="O101" s="3">
        <v>1311290</v>
      </c>
      <c r="P101" s="3">
        <v>731548</v>
      </c>
      <c r="Q101" s="3">
        <v>1145184</v>
      </c>
      <c r="R101" s="4">
        <f>Q101/O101</f>
        <v>0.8733262665009266</v>
      </c>
      <c r="S101" s="5">
        <f>SUM(T101:AJ101)</f>
        <v>731548</v>
      </c>
      <c r="T101" s="5">
        <v>576355</v>
      </c>
      <c r="U101" s="5">
        <v>645</v>
      </c>
      <c r="V101" s="5">
        <v>49745</v>
      </c>
      <c r="W101" s="5">
        <v>0</v>
      </c>
      <c r="X101" s="5">
        <v>0</v>
      </c>
      <c r="Y101" s="5">
        <v>37932</v>
      </c>
      <c r="Z101" s="5">
        <v>196</v>
      </c>
      <c r="AA101" s="5">
        <v>0</v>
      </c>
      <c r="AB101" s="5">
        <v>0</v>
      </c>
      <c r="AC101" s="5">
        <v>66675</v>
      </c>
      <c r="AD101" s="5">
        <v>0</v>
      </c>
      <c r="AE101" s="5">
        <v>0</v>
      </c>
      <c r="AF101" s="5">
        <v>0</v>
      </c>
      <c r="AG101" s="5" t="s">
        <v>107</v>
      </c>
      <c r="AH101" s="5">
        <v>0</v>
      </c>
      <c r="AI101" t="s">
        <v>107</v>
      </c>
      <c r="AJ101" s="3">
        <v>0</v>
      </c>
      <c r="AK101" t="s">
        <v>107</v>
      </c>
      <c r="AL101" s="6">
        <f>SUM(AM101:BC101)</f>
        <v>100</v>
      </c>
      <c r="AM101" s="12">
        <v>78.785670933417904</v>
      </c>
      <c r="AN101" s="12">
        <v>8.8169197373241401E-2</v>
      </c>
      <c r="AO101" s="12">
        <v>6.79996391214247</v>
      </c>
      <c r="AP101" s="12">
        <v>0</v>
      </c>
      <c r="AQ101" s="12">
        <v>0</v>
      </c>
      <c r="AR101" s="12">
        <v>5.1851689841268103</v>
      </c>
      <c r="AS101" s="12">
        <v>2.6792500287062503E-2</v>
      </c>
      <c r="AT101" s="12">
        <v>0</v>
      </c>
      <c r="AU101" s="12">
        <v>0</v>
      </c>
      <c r="AV101" s="12">
        <v>9.1142344726525124</v>
      </c>
      <c r="AW101" s="12">
        <v>0</v>
      </c>
      <c r="AX101" s="12">
        <v>0</v>
      </c>
      <c r="AY101" s="12">
        <v>0</v>
      </c>
      <c r="AZ101" s="12"/>
      <c r="BA101" s="12">
        <v>0</v>
      </c>
      <c r="BB101" s="12"/>
      <c r="BC101" s="12">
        <v>0</v>
      </c>
      <c r="BE101" s="12">
        <f>AO101+AP101</f>
        <v>6.79996391214247</v>
      </c>
      <c r="BF101" s="12">
        <f>SUM(AS101:AY101)+BA101+BC101</f>
        <v>9.1410269729395743</v>
      </c>
      <c r="BG101" s="3">
        <f t="shared" si="67"/>
        <v>0</v>
      </c>
      <c r="BU101" s="2"/>
      <c r="BV101" s="2" t="s">
        <v>107</v>
      </c>
      <c r="BW101" s="2"/>
      <c r="BX101" s="2" t="s">
        <v>107</v>
      </c>
      <c r="BY101" s="2" t="s">
        <v>322</v>
      </c>
      <c r="BZ101" s="12">
        <f t="shared" si="55"/>
        <v>0</v>
      </c>
      <c r="CA101" s="10"/>
      <c r="CB101" s="10"/>
      <c r="CC101" s="19"/>
      <c r="CR101" s="12"/>
      <c r="CS101" s="12"/>
      <c r="CT101" s="12"/>
      <c r="CU101" s="12"/>
      <c r="CX101" t="s">
        <v>116</v>
      </c>
    </row>
    <row r="102" spans="1:102" x14ac:dyDescent="0.2">
      <c r="A102">
        <v>2013</v>
      </c>
      <c r="B102" t="s">
        <v>341</v>
      </c>
      <c r="C102" t="s">
        <v>270</v>
      </c>
      <c r="D102" s="16">
        <v>23238</v>
      </c>
      <c r="E102" t="s">
        <v>119</v>
      </c>
      <c r="F102" t="s">
        <v>105</v>
      </c>
      <c r="G102" t="s">
        <v>120</v>
      </c>
      <c r="H102" t="s">
        <v>107</v>
      </c>
      <c r="I102" t="s">
        <v>121</v>
      </c>
      <c r="J102">
        <v>2007</v>
      </c>
      <c r="K102">
        <f t="shared" si="61"/>
        <v>6</v>
      </c>
      <c r="L102" t="s">
        <v>131</v>
      </c>
      <c r="M102" t="s">
        <v>131</v>
      </c>
      <c r="O102" s="3">
        <v>382537</v>
      </c>
      <c r="Q102" s="3">
        <v>100</v>
      </c>
      <c r="AK102" t="s">
        <v>107</v>
      </c>
      <c r="BE102" s="12"/>
      <c r="BF102" s="12"/>
      <c r="BG102" s="3">
        <f t="shared" si="67"/>
        <v>0</v>
      </c>
      <c r="BU102" s="2"/>
      <c r="BV102" s="2" t="s">
        <v>107</v>
      </c>
      <c r="BW102" s="2"/>
      <c r="BX102" s="2" t="s">
        <v>107</v>
      </c>
      <c r="BY102" s="2" t="s">
        <v>322</v>
      </c>
      <c r="BZ102" s="12">
        <f t="shared" si="55"/>
        <v>0</v>
      </c>
      <c r="CA102" s="10"/>
      <c r="CB102" s="10"/>
      <c r="CC102" s="19"/>
      <c r="CR102" s="12"/>
      <c r="CS102" s="12"/>
      <c r="CT102" s="12"/>
      <c r="CU102" s="12"/>
    </row>
    <row r="103" spans="1:102" x14ac:dyDescent="0.2">
      <c r="A103">
        <v>2013</v>
      </c>
      <c r="B103" t="s">
        <v>342</v>
      </c>
      <c r="C103" t="s">
        <v>118</v>
      </c>
      <c r="D103" s="16">
        <v>28025</v>
      </c>
      <c r="E103" t="s">
        <v>119</v>
      </c>
      <c r="F103" t="s">
        <v>105</v>
      </c>
      <c r="G103" t="s">
        <v>120</v>
      </c>
      <c r="H103" t="s">
        <v>107</v>
      </c>
      <c r="I103" t="s">
        <v>121</v>
      </c>
      <c r="J103">
        <v>2010</v>
      </c>
      <c r="K103">
        <f t="shared" si="61"/>
        <v>3</v>
      </c>
      <c r="L103" t="s">
        <v>122</v>
      </c>
      <c r="M103" t="s">
        <v>122</v>
      </c>
      <c r="O103" s="3">
        <v>150000</v>
      </c>
      <c r="AK103" t="s">
        <v>107</v>
      </c>
      <c r="BE103" s="12"/>
      <c r="BF103" s="12"/>
      <c r="BG103" s="3">
        <f t="shared" si="67"/>
        <v>0</v>
      </c>
      <c r="BU103" s="2"/>
      <c r="BV103" s="2" t="s">
        <v>107</v>
      </c>
      <c r="BW103" s="2"/>
      <c r="BX103" s="2" t="s">
        <v>107</v>
      </c>
      <c r="BY103" s="2" t="s">
        <v>322</v>
      </c>
      <c r="BZ103" s="12">
        <f t="shared" si="55"/>
        <v>0</v>
      </c>
      <c r="CA103" s="10"/>
      <c r="CB103" s="10"/>
      <c r="CC103" s="19"/>
      <c r="CR103" s="12"/>
      <c r="CS103" s="12"/>
      <c r="CT103" s="12"/>
      <c r="CU103" s="12"/>
    </row>
    <row r="104" spans="1:102" x14ac:dyDescent="0.2">
      <c r="A104">
        <v>2013</v>
      </c>
      <c r="B104" t="s">
        <v>343</v>
      </c>
      <c r="C104" t="s">
        <v>344</v>
      </c>
      <c r="D104" s="16">
        <v>30307</v>
      </c>
      <c r="E104" t="s">
        <v>119</v>
      </c>
      <c r="F104" t="s">
        <v>105</v>
      </c>
      <c r="G104" t="s">
        <v>120</v>
      </c>
      <c r="H104" t="s">
        <v>107</v>
      </c>
      <c r="I104" t="s">
        <v>121</v>
      </c>
      <c r="J104">
        <v>1998</v>
      </c>
      <c r="K104">
        <f t="shared" si="61"/>
        <v>15</v>
      </c>
      <c r="L104" t="s">
        <v>154</v>
      </c>
      <c r="M104" t="s">
        <v>149</v>
      </c>
      <c r="O104" s="3">
        <v>2500000</v>
      </c>
      <c r="AK104" t="s">
        <v>107</v>
      </c>
      <c r="BE104" s="12"/>
      <c r="BF104" s="12"/>
      <c r="BG104" s="3">
        <f t="shared" si="67"/>
        <v>0</v>
      </c>
      <c r="BU104" s="2"/>
      <c r="BV104" s="2" t="s">
        <v>107</v>
      </c>
      <c r="BW104" s="2"/>
      <c r="BX104" s="2" t="s">
        <v>107</v>
      </c>
      <c r="BY104" s="2" t="s">
        <v>322</v>
      </c>
      <c r="BZ104" s="12">
        <f t="shared" si="55"/>
        <v>0</v>
      </c>
      <c r="CA104" s="10"/>
      <c r="CB104" s="10"/>
      <c r="CC104" s="19"/>
      <c r="CR104" s="12"/>
      <c r="CS104" s="12"/>
      <c r="CT104" s="12"/>
      <c r="CU104" s="12"/>
    </row>
    <row r="105" spans="1:102" x14ac:dyDescent="0.2">
      <c r="A105">
        <v>2013</v>
      </c>
      <c r="B105" t="s">
        <v>345</v>
      </c>
      <c r="C105" t="s">
        <v>118</v>
      </c>
      <c r="D105" s="16">
        <v>27703</v>
      </c>
      <c r="E105" t="s">
        <v>119</v>
      </c>
      <c r="F105" t="s">
        <v>105</v>
      </c>
      <c r="G105" t="s">
        <v>120</v>
      </c>
      <c r="H105" t="s">
        <v>107</v>
      </c>
      <c r="I105" t="s">
        <v>121</v>
      </c>
      <c r="J105">
        <v>2004</v>
      </c>
      <c r="K105">
        <f t="shared" si="61"/>
        <v>9</v>
      </c>
      <c r="L105" t="s">
        <v>131</v>
      </c>
      <c r="M105" t="s">
        <v>131</v>
      </c>
      <c r="O105" s="3">
        <v>3000000</v>
      </c>
      <c r="AK105" t="s">
        <v>107</v>
      </c>
      <c r="BE105" s="12"/>
      <c r="BF105" s="12"/>
      <c r="BG105" s="3">
        <f t="shared" si="67"/>
        <v>0</v>
      </c>
      <c r="BU105" s="2"/>
      <c r="BV105" s="2" t="s">
        <v>107</v>
      </c>
      <c r="BW105" s="2"/>
      <c r="BX105" s="2" t="s">
        <v>107</v>
      </c>
      <c r="BY105" s="2" t="s">
        <v>322</v>
      </c>
      <c r="BZ105" s="12">
        <f t="shared" si="55"/>
        <v>0</v>
      </c>
      <c r="CA105" s="10"/>
      <c r="CB105" s="10"/>
      <c r="CC105" s="19"/>
      <c r="CR105" s="12"/>
      <c r="CS105" s="12"/>
      <c r="CT105" s="12"/>
      <c r="CU105" s="12"/>
    </row>
    <row r="106" spans="1:102" x14ac:dyDescent="0.2">
      <c r="A106">
        <v>2013</v>
      </c>
      <c r="B106" t="s">
        <v>346</v>
      </c>
      <c r="C106" t="s">
        <v>270</v>
      </c>
      <c r="D106" s="16">
        <v>22902</v>
      </c>
      <c r="E106" t="s">
        <v>119</v>
      </c>
      <c r="F106" t="s">
        <v>105</v>
      </c>
      <c r="G106" t="s">
        <v>347</v>
      </c>
      <c r="H106" t="s">
        <v>107</v>
      </c>
      <c r="I106" t="s">
        <v>121</v>
      </c>
      <c r="J106">
        <v>2009</v>
      </c>
      <c r="K106">
        <f t="shared" si="61"/>
        <v>4</v>
      </c>
      <c r="L106" t="s">
        <v>122</v>
      </c>
      <c r="M106" t="s">
        <v>122</v>
      </c>
      <c r="O106" s="3">
        <v>3500000</v>
      </c>
      <c r="AK106" t="s">
        <v>107</v>
      </c>
      <c r="BE106" s="12"/>
      <c r="BF106" s="12"/>
      <c r="BG106" s="3">
        <f t="shared" si="67"/>
        <v>0</v>
      </c>
      <c r="BU106" s="2"/>
      <c r="BV106" s="2" t="s">
        <v>107</v>
      </c>
      <c r="BW106" s="2"/>
      <c r="BX106" s="2" t="s">
        <v>107</v>
      </c>
      <c r="BY106" s="2" t="s">
        <v>322</v>
      </c>
      <c r="BZ106" s="12">
        <f t="shared" si="55"/>
        <v>0</v>
      </c>
      <c r="CA106" s="10"/>
      <c r="CB106" s="10"/>
      <c r="CC106" s="19"/>
      <c r="CR106" s="12"/>
      <c r="CS106" s="12"/>
      <c r="CT106" s="12"/>
      <c r="CU106" s="12"/>
    </row>
    <row r="107" spans="1:102" x14ac:dyDescent="0.2">
      <c r="A107">
        <v>2013</v>
      </c>
      <c r="B107" t="s">
        <v>348</v>
      </c>
      <c r="C107" t="s">
        <v>279</v>
      </c>
      <c r="D107" s="16">
        <v>32310</v>
      </c>
      <c r="E107" t="s">
        <v>119</v>
      </c>
      <c r="F107" t="s">
        <v>105</v>
      </c>
      <c r="G107" t="s">
        <v>106</v>
      </c>
      <c r="H107" t="s">
        <v>349</v>
      </c>
      <c r="I107" t="s">
        <v>106</v>
      </c>
      <c r="J107">
        <v>2010</v>
      </c>
      <c r="K107">
        <f t="shared" si="61"/>
        <v>3</v>
      </c>
      <c r="L107" t="s">
        <v>122</v>
      </c>
      <c r="M107" t="s">
        <v>122</v>
      </c>
      <c r="O107" s="3">
        <v>51465</v>
      </c>
      <c r="AK107" t="s">
        <v>107</v>
      </c>
      <c r="BE107" s="12"/>
      <c r="BF107" s="12"/>
      <c r="BG107" s="3">
        <f t="shared" si="67"/>
        <v>0</v>
      </c>
      <c r="BU107" s="2"/>
      <c r="BV107" s="2" t="s">
        <v>107</v>
      </c>
      <c r="BW107" s="2"/>
      <c r="BX107" s="2" t="s">
        <v>107</v>
      </c>
      <c r="BY107" s="2" t="s">
        <v>322</v>
      </c>
      <c r="BZ107" s="12">
        <f t="shared" si="55"/>
        <v>0</v>
      </c>
      <c r="CA107" s="10"/>
      <c r="CB107" s="10"/>
      <c r="CC107" s="19"/>
      <c r="CR107" s="12"/>
      <c r="CS107" s="12"/>
      <c r="CT107" s="12"/>
      <c r="CU107" s="12"/>
    </row>
    <row r="108" spans="1:102" x14ac:dyDescent="0.2">
      <c r="A108">
        <v>2013</v>
      </c>
      <c r="B108" t="s">
        <v>350</v>
      </c>
      <c r="C108" t="s">
        <v>299</v>
      </c>
      <c r="D108" s="16">
        <v>64012</v>
      </c>
      <c r="E108" t="s">
        <v>153</v>
      </c>
      <c r="F108" t="s">
        <v>130</v>
      </c>
      <c r="G108" t="s">
        <v>120</v>
      </c>
      <c r="H108" t="s">
        <v>107</v>
      </c>
      <c r="I108" t="s">
        <v>121</v>
      </c>
      <c r="J108">
        <v>2008</v>
      </c>
      <c r="K108">
        <f t="shared" si="61"/>
        <v>5</v>
      </c>
      <c r="L108" t="s">
        <v>122</v>
      </c>
      <c r="M108" t="s">
        <v>122</v>
      </c>
      <c r="Q108" s="3">
        <v>160700</v>
      </c>
      <c r="AK108" t="s">
        <v>107</v>
      </c>
      <c r="BE108" s="12"/>
      <c r="BF108" s="12"/>
      <c r="BG108" s="3">
        <f t="shared" si="67"/>
        <v>0</v>
      </c>
      <c r="BU108" s="2"/>
      <c r="BV108" s="2" t="s">
        <v>107</v>
      </c>
      <c r="BW108" s="2"/>
      <c r="BX108" s="2" t="s">
        <v>107</v>
      </c>
      <c r="BY108" s="2" t="s">
        <v>322</v>
      </c>
      <c r="BZ108" s="12">
        <f t="shared" si="55"/>
        <v>0</v>
      </c>
      <c r="CA108" s="10"/>
      <c r="CB108" s="10"/>
      <c r="CC108" s="19"/>
      <c r="CR108" s="12"/>
      <c r="CS108" s="12"/>
      <c r="CT108" s="12"/>
      <c r="CU108" s="12"/>
    </row>
    <row r="109" spans="1:102" x14ac:dyDescent="0.2">
      <c r="A109">
        <v>2013</v>
      </c>
      <c r="B109" t="s">
        <v>351</v>
      </c>
      <c r="C109" t="s">
        <v>352</v>
      </c>
      <c r="D109" s="16">
        <v>73108</v>
      </c>
      <c r="E109" t="s">
        <v>308</v>
      </c>
      <c r="F109" t="s">
        <v>105</v>
      </c>
      <c r="G109" t="s">
        <v>173</v>
      </c>
      <c r="H109" t="s">
        <v>107</v>
      </c>
      <c r="I109" t="s">
        <v>143</v>
      </c>
      <c r="J109">
        <v>2006</v>
      </c>
      <c r="K109">
        <f t="shared" si="61"/>
        <v>7</v>
      </c>
      <c r="L109" t="s">
        <v>131</v>
      </c>
      <c r="M109" t="s">
        <v>131</v>
      </c>
      <c r="O109" s="3">
        <v>839741</v>
      </c>
      <c r="Q109" s="3">
        <v>245296.43</v>
      </c>
      <c r="R109" s="4">
        <f>Q109/O109</f>
        <v>0.29210962665869594</v>
      </c>
      <c r="AK109" t="s">
        <v>107</v>
      </c>
      <c r="BE109" s="12"/>
      <c r="BF109" s="12"/>
      <c r="BG109" s="3">
        <f t="shared" si="67"/>
        <v>0</v>
      </c>
      <c r="BU109" s="2"/>
      <c r="BV109" s="2" t="s">
        <v>107</v>
      </c>
      <c r="BW109" s="2"/>
      <c r="BX109" s="2" t="s">
        <v>107</v>
      </c>
      <c r="BY109" s="2" t="s">
        <v>322</v>
      </c>
      <c r="BZ109" s="12">
        <f t="shared" si="55"/>
        <v>0</v>
      </c>
      <c r="CA109" s="10"/>
      <c r="CB109" s="10"/>
      <c r="CC109" s="19"/>
      <c r="CR109" s="12"/>
      <c r="CS109" s="12"/>
      <c r="CT109" s="12"/>
      <c r="CU109" s="12"/>
      <c r="CX109" t="s">
        <v>110</v>
      </c>
    </row>
    <row r="110" spans="1:102" x14ac:dyDescent="0.2">
      <c r="A110">
        <v>2013</v>
      </c>
      <c r="B110" t="s">
        <v>353</v>
      </c>
      <c r="C110" t="s">
        <v>310</v>
      </c>
      <c r="D110" s="16">
        <v>72201</v>
      </c>
      <c r="E110" t="s">
        <v>308</v>
      </c>
      <c r="F110" t="s">
        <v>105</v>
      </c>
      <c r="G110" t="s">
        <v>106</v>
      </c>
      <c r="H110" t="s">
        <v>107</v>
      </c>
      <c r="I110" t="s">
        <v>106</v>
      </c>
      <c r="J110">
        <v>2008</v>
      </c>
      <c r="K110">
        <f t="shared" si="61"/>
        <v>5</v>
      </c>
      <c r="L110" t="s">
        <v>122</v>
      </c>
      <c r="M110" t="s">
        <v>122</v>
      </c>
      <c r="O110" s="3">
        <v>137420</v>
      </c>
      <c r="P110" s="3">
        <v>137420</v>
      </c>
      <c r="Q110" s="3">
        <v>150698</v>
      </c>
      <c r="R110" s="4">
        <f>Q110/O110</f>
        <v>1.0966234900305631</v>
      </c>
      <c r="AK110" t="s">
        <v>107</v>
      </c>
      <c r="BE110" s="12"/>
      <c r="BF110" s="12"/>
      <c r="BG110" s="3">
        <f t="shared" si="67"/>
        <v>0</v>
      </c>
      <c r="BU110" s="2"/>
      <c r="BV110" s="2" t="s">
        <v>107</v>
      </c>
      <c r="BW110" s="2"/>
      <c r="BX110" s="2" t="s">
        <v>107</v>
      </c>
      <c r="BY110" s="2" t="s">
        <v>322</v>
      </c>
      <c r="BZ110" s="12">
        <f t="shared" si="55"/>
        <v>0</v>
      </c>
      <c r="CA110" s="10"/>
      <c r="CB110" s="10"/>
      <c r="CC110" s="19"/>
      <c r="CR110" s="12"/>
      <c r="CS110" s="12"/>
      <c r="CT110" s="12"/>
      <c r="CU110" s="12"/>
      <c r="CX110" t="s">
        <v>110</v>
      </c>
    </row>
    <row r="111" spans="1:102" x14ac:dyDescent="0.2">
      <c r="A111">
        <v>2013</v>
      </c>
      <c r="B111" t="s">
        <v>354</v>
      </c>
      <c r="C111" t="s">
        <v>352</v>
      </c>
      <c r="D111" s="16">
        <v>73108</v>
      </c>
      <c r="E111" t="s">
        <v>308</v>
      </c>
      <c r="F111" t="s">
        <v>105</v>
      </c>
      <c r="G111" t="s">
        <v>120</v>
      </c>
      <c r="H111" t="s">
        <v>107</v>
      </c>
      <c r="I111" t="s">
        <v>121</v>
      </c>
      <c r="J111">
        <v>2011</v>
      </c>
      <c r="K111">
        <f t="shared" si="61"/>
        <v>2</v>
      </c>
      <c r="L111" t="s">
        <v>108</v>
      </c>
      <c r="M111" t="s">
        <v>108</v>
      </c>
      <c r="O111" s="3">
        <v>450000</v>
      </c>
      <c r="AK111" t="s">
        <v>107</v>
      </c>
      <c r="BE111" s="12"/>
      <c r="BF111" s="12"/>
      <c r="BG111" s="3">
        <f t="shared" si="67"/>
        <v>0</v>
      </c>
      <c r="BU111" s="2"/>
      <c r="BV111" s="2" t="s">
        <v>107</v>
      </c>
      <c r="BW111" s="2"/>
      <c r="BX111" s="2" t="s">
        <v>107</v>
      </c>
      <c r="BY111" s="2" t="s">
        <v>322</v>
      </c>
      <c r="BZ111" s="12">
        <f t="shared" si="55"/>
        <v>0</v>
      </c>
      <c r="CA111" s="10"/>
      <c r="CB111" s="10"/>
      <c r="CC111" s="19"/>
      <c r="CR111" s="12"/>
      <c r="CS111" s="12"/>
      <c r="CT111" s="12"/>
      <c r="CU111" s="12"/>
    </row>
    <row r="112" spans="1:102" x14ac:dyDescent="0.2">
      <c r="A112">
        <v>2015</v>
      </c>
      <c r="B112" t="s">
        <v>355</v>
      </c>
      <c r="C112" t="s">
        <v>178</v>
      </c>
      <c r="D112" s="16">
        <v>35804</v>
      </c>
      <c r="E112" t="s">
        <v>104</v>
      </c>
      <c r="F112" t="s">
        <v>105</v>
      </c>
      <c r="G112" t="s">
        <v>106</v>
      </c>
      <c r="I112" t="s">
        <v>106</v>
      </c>
      <c r="J112">
        <v>2012</v>
      </c>
      <c r="K112">
        <f>2015-J112</f>
        <v>3</v>
      </c>
      <c r="L112" t="s">
        <v>122</v>
      </c>
      <c r="M112" t="s">
        <v>122</v>
      </c>
      <c r="N112" t="s">
        <v>356</v>
      </c>
      <c r="O112" s="3">
        <v>170366</v>
      </c>
      <c r="P112" s="3">
        <v>161504</v>
      </c>
      <c r="Q112" s="3">
        <v>78512.649999999994</v>
      </c>
      <c r="R112" s="4">
        <v>0.51016432169564352</v>
      </c>
      <c r="S112" s="5">
        <f t="shared" ref="S112:S127" si="68">SUM(T112:AJ112)</f>
        <v>161504.15</v>
      </c>
      <c r="T112" s="5">
        <v>161504.15</v>
      </c>
      <c r="U112" s="5">
        <v>0</v>
      </c>
      <c r="V112" s="5">
        <v>0</v>
      </c>
      <c r="W112" s="5">
        <v>0</v>
      </c>
      <c r="X112" s="5">
        <v>0</v>
      </c>
      <c r="Y112" s="5">
        <v>0</v>
      </c>
      <c r="Z112" s="5">
        <v>0</v>
      </c>
      <c r="AA112" s="5">
        <v>0</v>
      </c>
      <c r="AB112" s="5">
        <v>0</v>
      </c>
      <c r="AC112" s="5">
        <v>0</v>
      </c>
      <c r="AD112" s="5" t="s">
        <v>357</v>
      </c>
      <c r="AE112" s="5">
        <v>0</v>
      </c>
      <c r="AF112" s="5">
        <v>0</v>
      </c>
      <c r="AH112" s="5">
        <v>0</v>
      </c>
      <c r="AJ112" s="3">
        <v>0</v>
      </c>
      <c r="AL112" s="6">
        <f t="shared" ref="AL112:AL143" si="69">SUM(AM112:BC112)</f>
        <v>100</v>
      </c>
      <c r="AM112" s="12">
        <v>100</v>
      </c>
      <c r="AN112" s="12">
        <v>0</v>
      </c>
      <c r="AO112" s="12">
        <v>0</v>
      </c>
      <c r="AP112" s="12">
        <v>0</v>
      </c>
      <c r="AQ112" s="12">
        <v>0</v>
      </c>
      <c r="AR112" s="12">
        <v>0</v>
      </c>
      <c r="AS112" s="12">
        <v>0</v>
      </c>
      <c r="AT112" s="12">
        <v>0</v>
      </c>
      <c r="AU112" s="12">
        <v>0</v>
      </c>
      <c r="AV112" s="12">
        <v>0</v>
      </c>
      <c r="AW112" s="12"/>
      <c r="AX112" s="12">
        <v>0</v>
      </c>
      <c r="AY112" s="12">
        <v>0</v>
      </c>
      <c r="AZ112" s="12">
        <v>0</v>
      </c>
      <c r="BA112" s="12">
        <v>0</v>
      </c>
      <c r="BB112" s="12">
        <v>0</v>
      </c>
      <c r="BC112" s="12">
        <v>0</v>
      </c>
      <c r="BE112" s="12">
        <f t="shared" ref="BE112:BE143" si="70">AO112+AP112</f>
        <v>0</v>
      </c>
      <c r="BF112" s="12">
        <f t="shared" ref="BF112:BF143" si="71">SUM(AS112:AY112)+BA112+BC112</f>
        <v>0</v>
      </c>
      <c r="BG112" s="3">
        <f t="shared" si="67"/>
        <v>161504.15</v>
      </c>
      <c r="BH112">
        <v>0</v>
      </c>
      <c r="BI112">
        <v>0</v>
      </c>
      <c r="BJ112">
        <v>21689.5</v>
      </c>
      <c r="BK112">
        <v>9695.16</v>
      </c>
      <c r="BL112">
        <v>48424.9</v>
      </c>
      <c r="BM112">
        <v>0</v>
      </c>
      <c r="BN112">
        <v>0</v>
      </c>
      <c r="BO112">
        <v>0</v>
      </c>
      <c r="BP112">
        <v>79323.5</v>
      </c>
      <c r="BQ112">
        <v>0</v>
      </c>
      <c r="BR112">
        <v>0</v>
      </c>
      <c r="BS112">
        <v>0</v>
      </c>
      <c r="BT112">
        <v>0</v>
      </c>
      <c r="BU112">
        <v>2371.09</v>
      </c>
      <c r="BV112" t="s">
        <v>358</v>
      </c>
      <c r="BW112">
        <v>0</v>
      </c>
      <c r="BY112" t="s">
        <v>109</v>
      </c>
      <c r="BZ112" s="12">
        <f t="shared" si="55"/>
        <v>100.00009287695661</v>
      </c>
      <c r="CA112" s="10">
        <v>0</v>
      </c>
      <c r="CB112" s="10">
        <v>0</v>
      </c>
      <c r="CC112" s="10">
        <v>13.429698335644938</v>
      </c>
      <c r="CD112" s="10">
        <v>6.0030463641767389</v>
      </c>
      <c r="CE112" s="10">
        <v>29.983715573608084</v>
      </c>
      <c r="CF112" s="10">
        <v>0</v>
      </c>
      <c r="CG112" s="10">
        <v>0</v>
      </c>
      <c r="CH112" s="10">
        <v>0</v>
      </c>
      <c r="CI112" s="10">
        <v>49.115501783237569</v>
      </c>
      <c r="CJ112" s="10">
        <v>0</v>
      </c>
      <c r="CK112" s="10">
        <v>0</v>
      </c>
      <c r="CL112" s="10">
        <v>0</v>
      </c>
      <c r="CM112" s="10">
        <v>0</v>
      </c>
      <c r="CN112" s="10">
        <v>1.4681308202892809</v>
      </c>
      <c r="CO112" s="10"/>
      <c r="CP112" s="10">
        <v>0</v>
      </c>
      <c r="CR112" s="12">
        <f t="shared" ref="CR112:CR143" si="72">SUM(CB112:CC112)</f>
        <v>13.429698335644938</v>
      </c>
      <c r="CS112" s="12">
        <f t="shared" ref="CS112:CS143" si="73">SUM(CE112:CF112)</f>
        <v>29.983715573608084</v>
      </c>
      <c r="CT112" s="12">
        <f t="shared" ref="CT112:CT143" si="74">SUM(CH112:CM112)</f>
        <v>49.115501783237569</v>
      </c>
      <c r="CU112" s="12">
        <f t="shared" ref="CU112:CU143" si="75">SUM(CN112+CP112)</f>
        <v>1.4681308202892809</v>
      </c>
      <c r="CX112" t="s">
        <v>116</v>
      </c>
    </row>
    <row r="113" spans="1:102" x14ac:dyDescent="0.2">
      <c r="A113">
        <v>2015</v>
      </c>
      <c r="B113" t="s">
        <v>359</v>
      </c>
      <c r="C113" t="s">
        <v>296</v>
      </c>
      <c r="D113" s="16">
        <v>56345</v>
      </c>
      <c r="E113" t="s">
        <v>153</v>
      </c>
      <c r="F113" t="s">
        <v>130</v>
      </c>
      <c r="G113" t="s">
        <v>106</v>
      </c>
      <c r="I113" t="s">
        <v>106</v>
      </c>
      <c r="J113">
        <v>2012</v>
      </c>
      <c r="K113">
        <f>2015-J113</f>
        <v>3</v>
      </c>
      <c r="L113" t="s">
        <v>122</v>
      </c>
      <c r="M113" t="s">
        <v>122</v>
      </c>
      <c r="N113" t="s">
        <v>360</v>
      </c>
      <c r="O113" s="3">
        <v>136500</v>
      </c>
      <c r="P113" s="3">
        <v>89100</v>
      </c>
      <c r="Q113" s="3">
        <v>129885</v>
      </c>
      <c r="R113" s="4">
        <v>1.053353076923077</v>
      </c>
      <c r="S113" s="5">
        <f t="shared" si="68"/>
        <v>89100</v>
      </c>
      <c r="T113" s="5">
        <v>89100</v>
      </c>
      <c r="U113" s="5">
        <v>0</v>
      </c>
      <c r="V113" s="5">
        <v>0</v>
      </c>
      <c r="W113" s="5">
        <v>0</v>
      </c>
      <c r="X113" s="5">
        <v>0</v>
      </c>
      <c r="Y113" s="5">
        <v>0</v>
      </c>
      <c r="Z113" s="5">
        <v>0</v>
      </c>
      <c r="AA113" s="5">
        <v>0</v>
      </c>
      <c r="AB113" s="5">
        <v>0</v>
      </c>
      <c r="AC113" s="5">
        <v>0</v>
      </c>
      <c r="AD113" s="5" t="s">
        <v>357</v>
      </c>
      <c r="AE113" s="5">
        <v>0</v>
      </c>
      <c r="AF113" s="5">
        <v>0</v>
      </c>
      <c r="AH113" s="5">
        <v>0</v>
      </c>
      <c r="AJ113" s="3">
        <v>0</v>
      </c>
      <c r="AL113" s="6">
        <f t="shared" si="69"/>
        <v>100</v>
      </c>
      <c r="AM113" s="12">
        <v>100</v>
      </c>
      <c r="AN113" s="12">
        <v>0</v>
      </c>
      <c r="AO113" s="12">
        <v>0</v>
      </c>
      <c r="AP113" s="12">
        <v>0</v>
      </c>
      <c r="AQ113" s="12">
        <v>0</v>
      </c>
      <c r="AR113" s="12">
        <v>0</v>
      </c>
      <c r="AS113" s="12">
        <v>0</v>
      </c>
      <c r="AT113" s="12">
        <v>0</v>
      </c>
      <c r="AU113" s="12">
        <v>0</v>
      </c>
      <c r="AV113" s="12">
        <v>0</v>
      </c>
      <c r="AW113" s="12"/>
      <c r="AX113" s="12">
        <v>0</v>
      </c>
      <c r="AY113" s="12">
        <v>0</v>
      </c>
      <c r="AZ113" s="12">
        <v>0</v>
      </c>
      <c r="BA113" s="12">
        <v>0</v>
      </c>
      <c r="BB113" s="12">
        <v>0</v>
      </c>
      <c r="BC113" s="12">
        <v>0</v>
      </c>
      <c r="BE113" s="12">
        <f t="shared" si="70"/>
        <v>0</v>
      </c>
      <c r="BF113" s="12">
        <f t="shared" si="71"/>
        <v>0</v>
      </c>
      <c r="BG113" s="3">
        <f t="shared" si="67"/>
        <v>89100</v>
      </c>
      <c r="BH113">
        <v>44700</v>
      </c>
      <c r="BI113">
        <v>0</v>
      </c>
      <c r="BJ113">
        <v>8700</v>
      </c>
      <c r="BK113">
        <v>14500</v>
      </c>
      <c r="BL113">
        <v>0</v>
      </c>
      <c r="BM113">
        <v>0</v>
      </c>
      <c r="BN113">
        <v>0</v>
      </c>
      <c r="BO113">
        <v>0</v>
      </c>
      <c r="BP113">
        <v>18520</v>
      </c>
      <c r="BQ113">
        <v>0</v>
      </c>
      <c r="BR113">
        <v>2680</v>
      </c>
      <c r="BS113">
        <v>0</v>
      </c>
      <c r="BT113">
        <v>0</v>
      </c>
      <c r="BU113">
        <v>0</v>
      </c>
      <c r="BV113">
        <v>0</v>
      </c>
      <c r="BW113">
        <v>0</v>
      </c>
      <c r="BY113" t="s">
        <v>109</v>
      </c>
      <c r="BZ113" s="12">
        <f t="shared" si="55"/>
        <v>100.00000000000001</v>
      </c>
      <c r="CA113" s="10">
        <v>50.168350168350173</v>
      </c>
      <c r="CB113" s="10">
        <v>0</v>
      </c>
      <c r="CC113" s="10">
        <v>9.7643097643097647</v>
      </c>
      <c r="CD113" s="10">
        <v>16.273849607182942</v>
      </c>
      <c r="CE113" s="10">
        <v>0</v>
      </c>
      <c r="CF113" s="10">
        <v>0</v>
      </c>
      <c r="CG113" s="10">
        <v>0</v>
      </c>
      <c r="CH113" s="10">
        <v>0</v>
      </c>
      <c r="CI113" s="10">
        <v>20.785634118967451</v>
      </c>
      <c r="CJ113" s="10">
        <v>0</v>
      </c>
      <c r="CK113" s="10">
        <v>3.0078563411896746</v>
      </c>
      <c r="CL113" s="10">
        <v>0</v>
      </c>
      <c r="CM113" s="10">
        <v>0</v>
      </c>
      <c r="CN113" s="10">
        <v>0</v>
      </c>
      <c r="CO113" s="10"/>
      <c r="CP113" s="10">
        <v>0</v>
      </c>
      <c r="CR113" s="12">
        <f t="shared" si="72"/>
        <v>9.7643097643097647</v>
      </c>
      <c r="CS113" s="12">
        <f t="shared" si="73"/>
        <v>0</v>
      </c>
      <c r="CT113" s="12">
        <f t="shared" si="74"/>
        <v>23.793490460157127</v>
      </c>
      <c r="CU113" s="12">
        <f t="shared" si="75"/>
        <v>0</v>
      </c>
      <c r="CX113" t="s">
        <v>126</v>
      </c>
    </row>
    <row r="114" spans="1:102" x14ac:dyDescent="0.2">
      <c r="A114">
        <v>2015</v>
      </c>
      <c r="B114" t="s">
        <v>361</v>
      </c>
      <c r="C114" t="s">
        <v>128</v>
      </c>
      <c r="D114" s="16">
        <v>49686</v>
      </c>
      <c r="E114" t="s">
        <v>129</v>
      </c>
      <c r="F114" t="s">
        <v>130</v>
      </c>
      <c r="G114" t="s">
        <v>120</v>
      </c>
      <c r="I114" t="s">
        <v>121</v>
      </c>
      <c r="J114">
        <v>2007</v>
      </c>
      <c r="K114">
        <f>2015-J114</f>
        <v>8</v>
      </c>
      <c r="L114" t="s">
        <v>131</v>
      </c>
      <c r="M114" t="s">
        <v>131</v>
      </c>
      <c r="N114" t="s">
        <v>356</v>
      </c>
      <c r="O114" s="3">
        <v>3742000</v>
      </c>
      <c r="P114" s="3">
        <v>3742000</v>
      </c>
      <c r="Q114" s="3">
        <v>5606000</v>
      </c>
      <c r="R114" s="4">
        <v>1.6584291822554784</v>
      </c>
      <c r="S114" s="5">
        <f t="shared" si="68"/>
        <v>3742000</v>
      </c>
      <c r="T114" s="5">
        <v>691000</v>
      </c>
      <c r="U114" s="5">
        <v>230000</v>
      </c>
      <c r="V114" s="5">
        <v>780000</v>
      </c>
      <c r="W114" s="5">
        <v>98000</v>
      </c>
      <c r="X114" s="5">
        <v>196000</v>
      </c>
      <c r="Y114" s="5">
        <v>80000</v>
      </c>
      <c r="Z114" s="5">
        <v>22000</v>
      </c>
      <c r="AA114" s="5">
        <v>0</v>
      </c>
      <c r="AB114" s="5">
        <v>0</v>
      </c>
      <c r="AC114" s="5">
        <v>1621000</v>
      </c>
      <c r="AD114" s="5" t="s">
        <v>357</v>
      </c>
      <c r="AE114" s="5">
        <v>24000</v>
      </c>
      <c r="AF114" s="5">
        <v>0</v>
      </c>
      <c r="AH114" s="5">
        <v>0</v>
      </c>
      <c r="AJ114" s="3">
        <v>0</v>
      </c>
      <c r="AL114" s="6">
        <f t="shared" si="69"/>
        <v>100</v>
      </c>
      <c r="AM114" s="12">
        <v>18.466060929983964</v>
      </c>
      <c r="AN114" s="12">
        <v>6.146445750935329</v>
      </c>
      <c r="AO114" s="12">
        <v>20.84446819882416</v>
      </c>
      <c r="AP114" s="12">
        <v>2.61892036344201</v>
      </c>
      <c r="AQ114" s="12">
        <v>5.2378407268840199</v>
      </c>
      <c r="AR114" s="12">
        <v>2.1378941742383755</v>
      </c>
      <c r="AS114" s="12">
        <v>0.58792089791555324</v>
      </c>
      <c r="AT114" s="12">
        <v>0</v>
      </c>
      <c r="AU114" s="12">
        <v>0</v>
      </c>
      <c r="AV114" s="12">
        <v>43.319080705505073</v>
      </c>
      <c r="AW114" s="12"/>
      <c r="AX114" s="12">
        <v>0.64136825227151262</v>
      </c>
      <c r="AY114" s="12">
        <v>0</v>
      </c>
      <c r="AZ114" s="12">
        <v>0</v>
      </c>
      <c r="BA114" s="12">
        <v>0</v>
      </c>
      <c r="BB114" s="12">
        <v>0</v>
      </c>
      <c r="BC114" s="12">
        <v>0</v>
      </c>
      <c r="BE114" s="12">
        <f t="shared" si="70"/>
        <v>23.463388562266168</v>
      </c>
      <c r="BF114" s="12">
        <f t="shared" si="71"/>
        <v>44.548369855692137</v>
      </c>
      <c r="BG114" s="3">
        <f t="shared" si="67"/>
        <v>3742000</v>
      </c>
      <c r="BH114">
        <v>227000</v>
      </c>
      <c r="BI114">
        <v>428000</v>
      </c>
      <c r="BJ114">
        <v>1135000</v>
      </c>
      <c r="BK114">
        <v>1136000</v>
      </c>
      <c r="BL114">
        <v>29000</v>
      </c>
      <c r="BM114">
        <v>0</v>
      </c>
      <c r="BN114">
        <v>129000</v>
      </c>
      <c r="BO114">
        <v>0</v>
      </c>
      <c r="BP114">
        <v>438000</v>
      </c>
      <c r="BQ114">
        <v>79000</v>
      </c>
      <c r="BR114">
        <v>5000</v>
      </c>
      <c r="BS114">
        <v>0</v>
      </c>
      <c r="BT114">
        <v>0</v>
      </c>
      <c r="BU114">
        <v>104000</v>
      </c>
      <c r="BV114" t="s">
        <v>362</v>
      </c>
      <c r="BW114">
        <v>32000</v>
      </c>
      <c r="BX114" t="s">
        <v>363</v>
      </c>
      <c r="BY114" t="s">
        <v>109</v>
      </c>
      <c r="BZ114" s="12">
        <f t="shared" si="55"/>
        <v>100</v>
      </c>
      <c r="CA114" s="10">
        <v>6.06627471940139</v>
      </c>
      <c r="CB114" s="10">
        <v>11.437733832175308</v>
      </c>
      <c r="CC114" s="10">
        <v>30.331373597006952</v>
      </c>
      <c r="CD114" s="10">
        <v>30.358097274184924</v>
      </c>
      <c r="CE114" s="10">
        <v>0.774986638161411</v>
      </c>
      <c r="CF114" s="10">
        <v>0</v>
      </c>
      <c r="CG114" s="10">
        <v>3.4473543559593796</v>
      </c>
      <c r="CH114" s="10">
        <v>0</v>
      </c>
      <c r="CI114" s="10">
        <v>11.704970603955104</v>
      </c>
      <c r="CJ114" s="10">
        <v>2.1111704970603955</v>
      </c>
      <c r="CK114" s="10">
        <v>0.13361838588989847</v>
      </c>
      <c r="CL114" s="10">
        <v>0</v>
      </c>
      <c r="CM114" s="10">
        <v>0</v>
      </c>
      <c r="CN114" s="10">
        <v>2.779262426509888</v>
      </c>
      <c r="CO114" s="10"/>
      <c r="CP114" s="10">
        <v>0.85515766969535001</v>
      </c>
      <c r="CR114" s="12">
        <f t="shared" si="72"/>
        <v>41.769107429182256</v>
      </c>
      <c r="CS114" s="12">
        <f t="shared" si="73"/>
        <v>0.774986638161411</v>
      </c>
      <c r="CT114" s="12">
        <f t="shared" si="74"/>
        <v>13.949759486905398</v>
      </c>
      <c r="CU114" s="12">
        <f t="shared" si="75"/>
        <v>3.634420096205238</v>
      </c>
      <c r="CX114" t="s">
        <v>110</v>
      </c>
    </row>
    <row r="115" spans="1:102" x14ac:dyDescent="0.2">
      <c r="A115">
        <v>2015</v>
      </c>
      <c r="B115" t="s">
        <v>364</v>
      </c>
      <c r="C115" t="s">
        <v>172</v>
      </c>
      <c r="D115" s="16">
        <v>53703</v>
      </c>
      <c r="E115" t="s">
        <v>129</v>
      </c>
      <c r="F115" t="s">
        <v>130</v>
      </c>
      <c r="G115" t="s">
        <v>142</v>
      </c>
      <c r="I115" t="s">
        <v>143</v>
      </c>
      <c r="J115">
        <v>2013</v>
      </c>
      <c r="K115">
        <f>2015-J115</f>
        <v>2</v>
      </c>
      <c r="L115" t="s">
        <v>108</v>
      </c>
      <c r="M115" t="s">
        <v>108</v>
      </c>
      <c r="N115" t="s">
        <v>356</v>
      </c>
      <c r="O115" s="3">
        <v>1081000</v>
      </c>
      <c r="P115" s="3">
        <v>789310</v>
      </c>
      <c r="Q115" s="3">
        <v>359671.75</v>
      </c>
      <c r="R115" s="4">
        <v>0.3683225043940796</v>
      </c>
      <c r="S115" s="5">
        <f t="shared" si="68"/>
        <v>789310</v>
      </c>
      <c r="T115" s="5">
        <v>789310</v>
      </c>
      <c r="U115" s="5">
        <v>0</v>
      </c>
      <c r="V115" s="5">
        <v>0</v>
      </c>
      <c r="W115" s="5">
        <v>0</v>
      </c>
      <c r="X115" s="5">
        <v>0</v>
      </c>
      <c r="Y115" s="5">
        <v>0</v>
      </c>
      <c r="Z115" s="5">
        <v>0</v>
      </c>
      <c r="AA115" s="5">
        <v>0</v>
      </c>
      <c r="AB115" s="5">
        <v>0</v>
      </c>
      <c r="AC115" s="5">
        <v>0</v>
      </c>
      <c r="AD115" s="5" t="s">
        <v>357</v>
      </c>
      <c r="AE115" s="5">
        <v>0</v>
      </c>
      <c r="AF115" s="5">
        <v>0</v>
      </c>
      <c r="AH115" s="5">
        <v>0</v>
      </c>
      <c r="AJ115" s="3">
        <v>0</v>
      </c>
      <c r="AL115" s="6">
        <f t="shared" si="69"/>
        <v>100</v>
      </c>
      <c r="AM115" s="12">
        <v>100</v>
      </c>
      <c r="AN115" s="12">
        <v>0</v>
      </c>
      <c r="AO115" s="12">
        <v>0</v>
      </c>
      <c r="AP115" s="12">
        <v>0</v>
      </c>
      <c r="AQ115" s="12">
        <v>0</v>
      </c>
      <c r="AR115" s="12">
        <v>0</v>
      </c>
      <c r="AS115" s="12">
        <v>0</v>
      </c>
      <c r="AT115" s="12">
        <v>0</v>
      </c>
      <c r="AU115" s="12">
        <v>0</v>
      </c>
      <c r="AV115" s="12">
        <v>0</v>
      </c>
      <c r="AW115" s="12"/>
      <c r="AX115" s="12">
        <v>0</v>
      </c>
      <c r="AY115" s="12">
        <v>0</v>
      </c>
      <c r="AZ115" s="12">
        <v>0</v>
      </c>
      <c r="BA115" s="12">
        <v>0</v>
      </c>
      <c r="BB115" s="12">
        <v>0</v>
      </c>
      <c r="BC115" s="12">
        <v>0</v>
      </c>
      <c r="BE115" s="12">
        <f t="shared" si="70"/>
        <v>0</v>
      </c>
      <c r="BF115" s="12">
        <f t="shared" si="71"/>
        <v>0</v>
      </c>
      <c r="BG115" s="3">
        <f t="shared" si="67"/>
        <v>789310</v>
      </c>
      <c r="BH115">
        <v>0</v>
      </c>
      <c r="BI115">
        <v>557000</v>
      </c>
      <c r="BJ115">
        <v>2310</v>
      </c>
      <c r="BK115">
        <v>0</v>
      </c>
      <c r="BL115">
        <v>228000</v>
      </c>
      <c r="BM115">
        <v>0</v>
      </c>
      <c r="BN115">
        <v>2000</v>
      </c>
      <c r="BO115">
        <v>0</v>
      </c>
      <c r="BP115">
        <v>0</v>
      </c>
      <c r="BQ115">
        <v>0</v>
      </c>
      <c r="BR115">
        <v>0</v>
      </c>
      <c r="BS115">
        <v>0</v>
      </c>
      <c r="BT115">
        <v>0</v>
      </c>
      <c r="BU115">
        <v>0</v>
      </c>
      <c r="BV115">
        <v>0</v>
      </c>
      <c r="BW115">
        <v>0</v>
      </c>
      <c r="BY115" t="s">
        <v>109</v>
      </c>
      <c r="BZ115" s="12">
        <f t="shared" si="55"/>
        <v>100</v>
      </c>
      <c r="CA115" s="10">
        <v>0</v>
      </c>
      <c r="CB115" s="10">
        <v>70.567964424624037</v>
      </c>
      <c r="CC115" s="10">
        <v>0.29266067831397041</v>
      </c>
      <c r="CD115" s="10">
        <v>0</v>
      </c>
      <c r="CE115" s="10">
        <v>28.885989028391883</v>
      </c>
      <c r="CF115" s="10">
        <v>0</v>
      </c>
      <c r="CG115" s="10">
        <v>0.25338586867010426</v>
      </c>
      <c r="CH115" s="10">
        <v>0</v>
      </c>
      <c r="CI115" s="10">
        <v>0</v>
      </c>
      <c r="CJ115" s="10">
        <v>0</v>
      </c>
      <c r="CK115" s="10">
        <v>0</v>
      </c>
      <c r="CL115" s="10">
        <v>0</v>
      </c>
      <c r="CM115" s="10">
        <v>0</v>
      </c>
      <c r="CN115" s="10">
        <v>0</v>
      </c>
      <c r="CO115" s="10"/>
      <c r="CP115" s="10">
        <v>0</v>
      </c>
      <c r="CR115" s="12">
        <f t="shared" si="72"/>
        <v>70.860625102938002</v>
      </c>
      <c r="CS115" s="12">
        <f t="shared" si="73"/>
        <v>28.885989028391883</v>
      </c>
      <c r="CT115" s="12">
        <f t="shared" si="74"/>
        <v>0</v>
      </c>
      <c r="CU115" s="12">
        <f t="shared" si="75"/>
        <v>0</v>
      </c>
      <c r="CX115" t="s">
        <v>126</v>
      </c>
    </row>
    <row r="116" spans="1:102" x14ac:dyDescent="0.2">
      <c r="A116">
        <v>2015</v>
      </c>
      <c r="B116" t="s">
        <v>365</v>
      </c>
      <c r="C116" t="s">
        <v>172</v>
      </c>
      <c r="D116" s="16">
        <v>54665</v>
      </c>
      <c r="E116" t="s">
        <v>129</v>
      </c>
      <c r="F116" t="s">
        <v>130</v>
      </c>
      <c r="G116" t="s">
        <v>142</v>
      </c>
      <c r="I116" t="s">
        <v>143</v>
      </c>
      <c r="J116">
        <v>2010</v>
      </c>
      <c r="K116">
        <f>2015-J116</f>
        <v>5</v>
      </c>
      <c r="L116" t="s">
        <v>122</v>
      </c>
      <c r="M116" t="s">
        <v>122</v>
      </c>
      <c r="N116" t="s">
        <v>356</v>
      </c>
      <c r="O116" s="3">
        <v>468218</v>
      </c>
      <c r="P116" s="3">
        <v>409562</v>
      </c>
      <c r="S116" s="5">
        <f t="shared" si="68"/>
        <v>401288.84759999998</v>
      </c>
      <c r="T116" s="5">
        <f>P116*(AM116/100)</f>
        <v>134745.89799999999</v>
      </c>
      <c r="U116" s="5">
        <f>P116*(AN116/100)</f>
        <v>116438.47659999999</v>
      </c>
      <c r="V116" s="5">
        <f>P116*(AO116/100)</f>
        <v>56191.906400000007</v>
      </c>
      <c r="W116" s="5">
        <f>P116*(AP116/100)</f>
        <v>0</v>
      </c>
      <c r="X116" s="5">
        <f>P116*(AQ116/100)</f>
        <v>29242.726799999997</v>
      </c>
      <c r="Y116" s="5">
        <f>P116*(AR116/100)</f>
        <v>29242.726799999997</v>
      </c>
      <c r="Z116" s="5">
        <f>P116*(AS116/100)</f>
        <v>0</v>
      </c>
      <c r="AA116" s="5">
        <f>P116*(AT116/100)</f>
        <v>0</v>
      </c>
      <c r="AB116" s="5">
        <f>P116*(AU116/100)</f>
        <v>0</v>
      </c>
      <c r="AC116" s="5">
        <f>P116*(AV116/100)</f>
        <v>0</v>
      </c>
      <c r="AE116" s="5">
        <f>P116*(AX116/100)</f>
        <v>0</v>
      </c>
      <c r="AF116" s="5">
        <f>Q116*(AY116/100)</f>
        <v>0</v>
      </c>
      <c r="AH116" s="5">
        <f>P116*(BA116/100)</f>
        <v>35427.113000000005</v>
      </c>
      <c r="AI116" s="5">
        <f>$P$409*BB116</f>
        <v>0</v>
      </c>
      <c r="AJ116" s="5">
        <f>P116*(BC116/100)</f>
        <v>0</v>
      </c>
      <c r="AL116" s="6">
        <f t="shared" si="69"/>
        <v>100</v>
      </c>
      <c r="AM116" s="6">
        <v>32.9</v>
      </c>
      <c r="AN116" s="6">
        <v>28.43</v>
      </c>
      <c r="AO116" s="6">
        <v>13.72</v>
      </c>
      <c r="AP116" s="6">
        <v>0</v>
      </c>
      <c r="AQ116" s="6">
        <v>7.14</v>
      </c>
      <c r="AR116" s="6">
        <v>7.14</v>
      </c>
      <c r="AS116" s="6">
        <v>0</v>
      </c>
      <c r="AT116" s="6">
        <v>0</v>
      </c>
      <c r="AU116" s="6">
        <v>0</v>
      </c>
      <c r="AV116" s="6">
        <v>0</v>
      </c>
      <c r="AW116" s="6"/>
      <c r="AX116" s="6">
        <v>0</v>
      </c>
      <c r="AY116" s="6">
        <v>2.02</v>
      </c>
      <c r="AZ116" s="6"/>
      <c r="BA116" s="6">
        <v>8.65</v>
      </c>
      <c r="BB116" s="6"/>
      <c r="BC116" s="6">
        <v>0</v>
      </c>
      <c r="BD116" s="6"/>
      <c r="BE116" s="12">
        <f t="shared" si="70"/>
        <v>13.72</v>
      </c>
      <c r="BF116" s="12">
        <f t="shared" si="71"/>
        <v>10.67</v>
      </c>
      <c r="BG116" s="3">
        <f t="shared" si="67"/>
        <v>409562</v>
      </c>
      <c r="BH116">
        <v>0</v>
      </c>
      <c r="BI116">
        <v>0</v>
      </c>
      <c r="BJ116">
        <v>0</v>
      </c>
      <c r="BK116">
        <v>0</v>
      </c>
      <c r="BL116">
        <v>409562</v>
      </c>
      <c r="BM116">
        <v>0</v>
      </c>
      <c r="BN116">
        <v>0</v>
      </c>
      <c r="BO116">
        <v>0</v>
      </c>
      <c r="BP116">
        <v>0</v>
      </c>
      <c r="BQ116">
        <v>0</v>
      </c>
      <c r="BR116">
        <v>0</v>
      </c>
      <c r="BS116">
        <v>0</v>
      </c>
      <c r="BT116">
        <v>0</v>
      </c>
      <c r="BU116">
        <v>0</v>
      </c>
      <c r="BV116">
        <v>0</v>
      </c>
      <c r="BW116">
        <v>0</v>
      </c>
      <c r="BY116" t="s">
        <v>109</v>
      </c>
      <c r="BZ116" s="12">
        <f t="shared" si="55"/>
        <v>100</v>
      </c>
      <c r="CA116" s="10">
        <v>0</v>
      </c>
      <c r="CB116" s="10">
        <v>0</v>
      </c>
      <c r="CC116" s="10">
        <v>0</v>
      </c>
      <c r="CD116" s="10">
        <v>0</v>
      </c>
      <c r="CE116" s="10">
        <v>100</v>
      </c>
      <c r="CF116" s="10">
        <v>0</v>
      </c>
      <c r="CG116" s="10">
        <v>0</v>
      </c>
      <c r="CH116" s="10">
        <v>0</v>
      </c>
      <c r="CI116" s="10">
        <v>0</v>
      </c>
      <c r="CJ116" s="10">
        <v>0</v>
      </c>
      <c r="CK116" s="10">
        <v>0</v>
      </c>
      <c r="CL116" s="10">
        <v>0</v>
      </c>
      <c r="CM116" s="10">
        <v>0</v>
      </c>
      <c r="CN116" s="10">
        <v>0</v>
      </c>
      <c r="CO116" s="10"/>
      <c r="CP116" s="10">
        <v>0</v>
      </c>
      <c r="CR116" s="12">
        <f t="shared" si="72"/>
        <v>0</v>
      </c>
      <c r="CS116" s="12">
        <f t="shared" si="73"/>
        <v>100</v>
      </c>
      <c r="CT116" s="12">
        <f t="shared" si="74"/>
        <v>0</v>
      </c>
      <c r="CU116" s="12">
        <f t="shared" si="75"/>
        <v>0</v>
      </c>
      <c r="CX116" t="s">
        <v>126</v>
      </c>
    </row>
    <row r="117" spans="1:102" x14ac:dyDescent="0.2">
      <c r="A117">
        <v>2015</v>
      </c>
      <c r="B117" t="s">
        <v>366</v>
      </c>
      <c r="C117" t="s">
        <v>160</v>
      </c>
      <c r="D117" s="16">
        <v>61104</v>
      </c>
      <c r="E117" t="s">
        <v>129</v>
      </c>
      <c r="F117" t="s">
        <v>130</v>
      </c>
      <c r="G117" t="s">
        <v>106</v>
      </c>
      <c r="I117" t="s">
        <v>106</v>
      </c>
      <c r="N117" t="s">
        <v>360</v>
      </c>
      <c r="O117" s="3">
        <v>7000</v>
      </c>
      <c r="P117" s="3">
        <v>7000</v>
      </c>
      <c r="S117" s="5">
        <f t="shared" si="68"/>
        <v>7000</v>
      </c>
      <c r="T117" s="5">
        <v>6600</v>
      </c>
      <c r="U117" s="5">
        <v>0</v>
      </c>
      <c r="V117" s="5">
        <v>0</v>
      </c>
      <c r="W117" s="5">
        <v>0</v>
      </c>
      <c r="X117" s="5">
        <v>0</v>
      </c>
      <c r="Y117" s="5">
        <v>0</v>
      </c>
      <c r="Z117" s="5">
        <v>200</v>
      </c>
      <c r="AA117" s="5">
        <v>0</v>
      </c>
      <c r="AB117" s="5">
        <v>0</v>
      </c>
      <c r="AC117" s="5">
        <v>0</v>
      </c>
      <c r="AD117" s="5" t="s">
        <v>357</v>
      </c>
      <c r="AE117" s="5">
        <v>0</v>
      </c>
      <c r="AF117" s="5">
        <v>200</v>
      </c>
      <c r="AG117" s="5" t="s">
        <v>367</v>
      </c>
      <c r="AH117" s="5">
        <v>0</v>
      </c>
      <c r="AJ117" s="3">
        <v>0</v>
      </c>
      <c r="AL117" s="6">
        <f t="shared" si="69"/>
        <v>100</v>
      </c>
      <c r="AM117" s="12">
        <v>94.285714285714278</v>
      </c>
      <c r="AN117" s="12">
        <v>0</v>
      </c>
      <c r="AO117" s="12">
        <v>0</v>
      </c>
      <c r="AP117" s="12">
        <v>0</v>
      </c>
      <c r="AQ117" s="12">
        <v>0</v>
      </c>
      <c r="AR117" s="12">
        <v>0</v>
      </c>
      <c r="AS117" s="12">
        <v>2.8571428571428572</v>
      </c>
      <c r="AT117" s="12">
        <v>0</v>
      </c>
      <c r="AU117" s="12">
        <v>0</v>
      </c>
      <c r="AV117" s="12">
        <v>0</v>
      </c>
      <c r="AW117" s="12"/>
      <c r="AX117" s="12">
        <v>0</v>
      </c>
      <c r="AY117" s="12">
        <v>2.8571428571428572</v>
      </c>
      <c r="AZ117" s="12"/>
      <c r="BA117" s="12">
        <v>0</v>
      </c>
      <c r="BB117" s="12">
        <v>0</v>
      </c>
      <c r="BC117" s="12">
        <v>0</v>
      </c>
      <c r="BE117" s="12">
        <f t="shared" si="70"/>
        <v>0</v>
      </c>
      <c r="BF117" s="12">
        <f t="shared" si="71"/>
        <v>5.7142857142857144</v>
      </c>
      <c r="BG117" s="3">
        <f t="shared" si="67"/>
        <v>7000</v>
      </c>
      <c r="BH117">
        <v>7000</v>
      </c>
      <c r="BI117">
        <v>0</v>
      </c>
      <c r="BJ117">
        <v>0</v>
      </c>
      <c r="BK117">
        <v>0</v>
      </c>
      <c r="BL117">
        <v>0</v>
      </c>
      <c r="BM117">
        <v>0</v>
      </c>
      <c r="BN117">
        <v>0</v>
      </c>
      <c r="BO117">
        <v>0</v>
      </c>
      <c r="BP117">
        <v>0</v>
      </c>
      <c r="BQ117">
        <v>0</v>
      </c>
      <c r="BR117">
        <v>0</v>
      </c>
      <c r="BS117">
        <v>0</v>
      </c>
      <c r="BT117">
        <v>0</v>
      </c>
      <c r="BU117">
        <v>0</v>
      </c>
      <c r="BV117">
        <v>0</v>
      </c>
      <c r="BW117">
        <v>0</v>
      </c>
      <c r="BY117" t="s">
        <v>109</v>
      </c>
      <c r="BZ117" s="12">
        <f t="shared" si="55"/>
        <v>100</v>
      </c>
      <c r="CA117" s="10">
        <v>100</v>
      </c>
      <c r="CB117" s="10">
        <v>0</v>
      </c>
      <c r="CC117" s="10">
        <v>0</v>
      </c>
      <c r="CD117" s="10">
        <v>0</v>
      </c>
      <c r="CE117" s="10">
        <v>0</v>
      </c>
      <c r="CF117" s="10">
        <v>0</v>
      </c>
      <c r="CG117" s="10">
        <v>0</v>
      </c>
      <c r="CH117" s="10">
        <v>0</v>
      </c>
      <c r="CI117" s="10">
        <v>0</v>
      </c>
      <c r="CJ117" s="10">
        <v>0</v>
      </c>
      <c r="CK117" s="10">
        <v>0</v>
      </c>
      <c r="CL117" s="10">
        <v>0</v>
      </c>
      <c r="CM117" s="10">
        <v>0</v>
      </c>
      <c r="CN117" s="10">
        <v>0</v>
      </c>
      <c r="CO117" s="10"/>
      <c r="CP117" s="10">
        <v>0</v>
      </c>
      <c r="CR117" s="12">
        <f t="shared" si="72"/>
        <v>0</v>
      </c>
      <c r="CS117" s="12">
        <f t="shared" si="73"/>
        <v>0</v>
      </c>
      <c r="CT117" s="12">
        <f t="shared" si="74"/>
        <v>0</v>
      </c>
      <c r="CU117" s="12">
        <f t="shared" si="75"/>
        <v>0</v>
      </c>
      <c r="CX117" t="s">
        <v>116</v>
      </c>
    </row>
    <row r="118" spans="1:102" x14ac:dyDescent="0.2">
      <c r="A118">
        <v>2015</v>
      </c>
      <c r="B118" t="s">
        <v>368</v>
      </c>
      <c r="C118" t="s">
        <v>160</v>
      </c>
      <c r="D118" s="16">
        <v>60714</v>
      </c>
      <c r="E118" t="s">
        <v>129</v>
      </c>
      <c r="F118" t="s">
        <v>130</v>
      </c>
      <c r="G118" t="s">
        <v>138</v>
      </c>
      <c r="I118" t="s">
        <v>121</v>
      </c>
      <c r="J118">
        <v>2006</v>
      </c>
      <c r="K118">
        <f t="shared" ref="K118:K149" si="76">2015-J118</f>
        <v>9</v>
      </c>
      <c r="L118" t="s">
        <v>131</v>
      </c>
      <c r="M118" t="s">
        <v>131</v>
      </c>
      <c r="N118" t="s">
        <v>360</v>
      </c>
      <c r="O118" s="3">
        <v>1800000</v>
      </c>
      <c r="P118" s="3">
        <v>1800000</v>
      </c>
      <c r="Q118" s="3">
        <v>1813900</v>
      </c>
      <c r="R118" s="4">
        <v>1.1133345000000001</v>
      </c>
      <c r="S118" s="5">
        <f t="shared" si="68"/>
        <v>1800166.8</v>
      </c>
      <c r="T118" s="5">
        <f t="shared" ref="T118:T127" si="77">P118*(AM118/100)</f>
        <v>1098000</v>
      </c>
      <c r="U118" s="5">
        <f t="shared" ref="U118:U127" si="78">P118*(AN118/100)</f>
        <v>18000</v>
      </c>
      <c r="V118" s="5">
        <f t="shared" ref="V118:V127" si="79">P118*(AO118/100)</f>
        <v>198000</v>
      </c>
      <c r="W118" s="5">
        <f t="shared" ref="W118:W127" si="80">P118*(AP118/100)</f>
        <v>18000</v>
      </c>
      <c r="X118" s="5">
        <f t="shared" ref="X118:X127" si="81">P118*(AQ118/100)</f>
        <v>216000</v>
      </c>
      <c r="Y118" s="5">
        <f t="shared" ref="Y118:Y127" si="82">P118*(AR118/100)</f>
        <v>54000</v>
      </c>
      <c r="Z118" s="5">
        <f t="shared" ref="Z118:Z127" si="83">P118*(AS118/100)</f>
        <v>7200</v>
      </c>
      <c r="AA118" s="5">
        <f t="shared" ref="AA118:AA127" si="84">P118*(AT118/100)</f>
        <v>36000</v>
      </c>
      <c r="AB118" s="5">
        <f t="shared" ref="AB118:AB127" si="85">P118*(AU118/100)</f>
        <v>7200</v>
      </c>
      <c r="AC118" s="5">
        <f t="shared" ref="AC118:AC127" si="86">P118*(AV118/100)</f>
        <v>126000.00000000001</v>
      </c>
      <c r="AE118" s="5">
        <f>P118*(AX118/100)</f>
        <v>0</v>
      </c>
      <c r="AF118" s="5">
        <f>Q118*(AY118/100)</f>
        <v>21766.799999999999</v>
      </c>
      <c r="AH118" s="5">
        <f t="shared" ref="AH118:AH127" si="87">P118*(BA118/100)</f>
        <v>0</v>
      </c>
      <c r="AI118" s="5">
        <f>$P$541*BB118</f>
        <v>0</v>
      </c>
      <c r="AJ118" s="5">
        <f t="shared" ref="AJ118:AJ127" si="88">P118*(BC118/100)</f>
        <v>0</v>
      </c>
      <c r="AL118" s="6">
        <f t="shared" si="69"/>
        <v>100.00000000000001</v>
      </c>
      <c r="AM118" s="6">
        <v>61</v>
      </c>
      <c r="AN118" s="6">
        <v>1</v>
      </c>
      <c r="AO118" s="6">
        <v>11</v>
      </c>
      <c r="AP118" s="6">
        <v>1</v>
      </c>
      <c r="AQ118" s="6">
        <v>12</v>
      </c>
      <c r="AR118" s="6">
        <v>3</v>
      </c>
      <c r="AS118" s="6">
        <v>0.4</v>
      </c>
      <c r="AT118" s="6">
        <v>2</v>
      </c>
      <c r="AU118" s="6">
        <v>0.4</v>
      </c>
      <c r="AV118" s="6">
        <v>7</v>
      </c>
      <c r="AW118" s="6"/>
      <c r="AX118" s="6">
        <v>0</v>
      </c>
      <c r="AY118" s="6">
        <v>1.2</v>
      </c>
      <c r="AZ118" s="6" t="s">
        <v>369</v>
      </c>
      <c r="BA118" s="6">
        <v>0</v>
      </c>
      <c r="BB118" s="6"/>
      <c r="BC118" s="6">
        <v>0</v>
      </c>
      <c r="BD118" s="6"/>
      <c r="BE118" s="12">
        <f t="shared" si="70"/>
        <v>12</v>
      </c>
      <c r="BF118" s="12">
        <f t="shared" si="71"/>
        <v>11</v>
      </c>
      <c r="BG118" s="3">
        <f t="shared" si="67"/>
        <v>1800000</v>
      </c>
      <c r="BH118" s="5">
        <v>0</v>
      </c>
      <c r="BI118" s="5">
        <v>0</v>
      </c>
      <c r="BJ118" s="5">
        <v>1764000</v>
      </c>
      <c r="BK118" s="5">
        <v>18000</v>
      </c>
      <c r="BL118" s="5">
        <v>0</v>
      </c>
      <c r="BM118" s="5">
        <v>0</v>
      </c>
      <c r="BN118" s="5">
        <v>0</v>
      </c>
      <c r="BO118" s="5">
        <v>18000</v>
      </c>
      <c r="BP118" s="5">
        <v>0</v>
      </c>
      <c r="BQ118" s="5">
        <v>0</v>
      </c>
      <c r="BR118" s="5">
        <v>0</v>
      </c>
      <c r="BS118" s="5">
        <v>0</v>
      </c>
      <c r="BT118" s="5">
        <v>0</v>
      </c>
      <c r="BU118" s="5">
        <v>0</v>
      </c>
      <c r="BV118" s="5"/>
      <c r="BW118" s="5">
        <v>0</v>
      </c>
      <c r="BY118" t="s">
        <v>109</v>
      </c>
      <c r="BZ118" s="12">
        <f t="shared" si="55"/>
        <v>100</v>
      </c>
      <c r="CA118" s="12">
        <v>0</v>
      </c>
      <c r="CB118" s="12">
        <v>0</v>
      </c>
      <c r="CC118" s="12">
        <v>98</v>
      </c>
      <c r="CD118" s="12">
        <v>1</v>
      </c>
      <c r="CE118" s="12">
        <v>0</v>
      </c>
      <c r="CG118" s="12">
        <v>0</v>
      </c>
      <c r="CH118" s="12">
        <v>1</v>
      </c>
      <c r="CI118" s="12">
        <v>0</v>
      </c>
      <c r="CJ118" s="12">
        <v>0</v>
      </c>
      <c r="CK118" s="12">
        <v>0</v>
      </c>
      <c r="CL118" s="12">
        <v>0</v>
      </c>
      <c r="CN118" s="12">
        <v>0</v>
      </c>
      <c r="CR118" s="12">
        <f t="shared" si="72"/>
        <v>98</v>
      </c>
      <c r="CS118" s="12">
        <f t="shared" si="73"/>
        <v>0</v>
      </c>
      <c r="CT118" s="12">
        <f t="shared" si="74"/>
        <v>1</v>
      </c>
      <c r="CU118" s="12">
        <f t="shared" si="75"/>
        <v>0</v>
      </c>
      <c r="CX118" t="s">
        <v>110</v>
      </c>
    </row>
    <row r="119" spans="1:102" x14ac:dyDescent="0.2">
      <c r="A119">
        <v>2015</v>
      </c>
      <c r="B119" t="s">
        <v>370</v>
      </c>
      <c r="C119" t="s">
        <v>160</v>
      </c>
      <c r="D119" s="16">
        <v>60642</v>
      </c>
      <c r="E119" t="s">
        <v>129</v>
      </c>
      <c r="F119" t="s">
        <v>130</v>
      </c>
      <c r="G119" t="s">
        <v>120</v>
      </c>
      <c r="I119" t="s">
        <v>121</v>
      </c>
      <c r="J119">
        <v>2013</v>
      </c>
      <c r="K119">
        <f t="shared" si="76"/>
        <v>2</v>
      </c>
      <c r="L119" t="s">
        <v>108</v>
      </c>
      <c r="M119" t="s">
        <v>108</v>
      </c>
      <c r="N119" t="s">
        <v>360</v>
      </c>
      <c r="O119" s="3">
        <v>1665000</v>
      </c>
      <c r="P119" s="3">
        <v>1665000</v>
      </c>
      <c r="Q119" s="3">
        <v>2374983</v>
      </c>
      <c r="R119" s="4">
        <v>1.5790427513513512</v>
      </c>
      <c r="S119" s="5">
        <f t="shared" si="68"/>
        <v>1665000</v>
      </c>
      <c r="T119" s="5">
        <f t="shared" si="77"/>
        <v>499500</v>
      </c>
      <c r="U119" s="5">
        <f t="shared" si="78"/>
        <v>166500</v>
      </c>
      <c r="V119" s="5">
        <f t="shared" si="79"/>
        <v>666000</v>
      </c>
      <c r="W119" s="5">
        <f t="shared" si="80"/>
        <v>0</v>
      </c>
      <c r="X119" s="5">
        <f t="shared" si="81"/>
        <v>166500</v>
      </c>
      <c r="Y119" s="5">
        <f t="shared" si="82"/>
        <v>83250</v>
      </c>
      <c r="Z119" s="5">
        <f t="shared" si="83"/>
        <v>83250</v>
      </c>
      <c r="AA119" s="5">
        <f t="shared" si="84"/>
        <v>0</v>
      </c>
      <c r="AB119" s="5">
        <f t="shared" si="85"/>
        <v>0</v>
      </c>
      <c r="AC119" s="5">
        <f t="shared" si="86"/>
        <v>0</v>
      </c>
      <c r="AE119" s="5">
        <f t="shared" ref="AE119:AE127" si="89">P119*(AX119/100)</f>
        <v>0</v>
      </c>
      <c r="AF119" s="5">
        <f>P119*(AY119/100)</f>
        <v>0</v>
      </c>
      <c r="AH119" s="5">
        <f t="shared" si="87"/>
        <v>0</v>
      </c>
      <c r="AI119" s="5">
        <f>$P$394*BB119</f>
        <v>0</v>
      </c>
      <c r="AJ119" s="5">
        <f t="shared" si="88"/>
        <v>0</v>
      </c>
      <c r="AL119" s="6">
        <f t="shared" si="69"/>
        <v>100</v>
      </c>
      <c r="AM119" s="6">
        <v>30</v>
      </c>
      <c r="AN119" s="6">
        <v>10</v>
      </c>
      <c r="AO119" s="6">
        <v>40</v>
      </c>
      <c r="AP119" s="6">
        <v>0</v>
      </c>
      <c r="AQ119" s="6">
        <v>10</v>
      </c>
      <c r="AR119" s="6">
        <v>5</v>
      </c>
      <c r="AS119" s="6">
        <v>5</v>
      </c>
      <c r="AT119" s="6">
        <v>0</v>
      </c>
      <c r="AU119" s="6">
        <v>0</v>
      </c>
      <c r="AV119" s="6">
        <v>0</v>
      </c>
      <c r="AW119" s="6"/>
      <c r="AX119" s="6">
        <v>0</v>
      </c>
      <c r="AY119" s="6">
        <v>0</v>
      </c>
      <c r="AZ119" s="6"/>
      <c r="BA119" s="6">
        <v>0</v>
      </c>
      <c r="BB119" s="6"/>
      <c r="BC119" s="6">
        <v>0</v>
      </c>
      <c r="BD119" s="6"/>
      <c r="BE119" s="12">
        <f t="shared" si="70"/>
        <v>40</v>
      </c>
      <c r="BF119" s="12">
        <f t="shared" si="71"/>
        <v>5</v>
      </c>
      <c r="BG119" s="3">
        <f t="shared" si="67"/>
        <v>1665000</v>
      </c>
      <c r="BH119" s="5">
        <v>0</v>
      </c>
      <c r="BI119" s="5">
        <v>0</v>
      </c>
      <c r="BJ119" s="5">
        <v>166500</v>
      </c>
      <c r="BK119" s="5">
        <v>1332000</v>
      </c>
      <c r="BL119" s="5">
        <v>0</v>
      </c>
      <c r="BM119" s="5">
        <v>0</v>
      </c>
      <c r="BN119" s="5">
        <v>0</v>
      </c>
      <c r="BO119" s="5">
        <v>0</v>
      </c>
      <c r="BP119" s="5">
        <v>166500</v>
      </c>
      <c r="BQ119" s="5">
        <v>0</v>
      </c>
      <c r="BR119" s="5">
        <v>0</v>
      </c>
      <c r="BS119" s="5">
        <v>0</v>
      </c>
      <c r="BT119" s="5">
        <v>0</v>
      </c>
      <c r="BU119" s="5">
        <v>0</v>
      </c>
      <c r="BV119" s="5"/>
      <c r="BW119" s="5">
        <v>0</v>
      </c>
      <c r="BY119" t="s">
        <v>109</v>
      </c>
      <c r="BZ119" s="12">
        <f t="shared" si="55"/>
        <v>100</v>
      </c>
      <c r="CA119" s="12">
        <v>0</v>
      </c>
      <c r="CB119" s="12">
        <v>0</v>
      </c>
      <c r="CC119" s="12">
        <v>10</v>
      </c>
      <c r="CD119" s="12">
        <v>80</v>
      </c>
      <c r="CE119" s="12">
        <v>0</v>
      </c>
      <c r="CG119" s="12">
        <v>0</v>
      </c>
      <c r="CH119" s="12">
        <v>0</v>
      </c>
      <c r="CI119" s="12">
        <v>10</v>
      </c>
      <c r="CJ119" s="12">
        <v>0</v>
      </c>
      <c r="CK119" s="12">
        <v>0</v>
      </c>
      <c r="CL119" s="12">
        <v>0</v>
      </c>
      <c r="CN119" s="12">
        <v>0</v>
      </c>
      <c r="CR119" s="12">
        <f t="shared" si="72"/>
        <v>10</v>
      </c>
      <c r="CS119" s="12">
        <f t="shared" si="73"/>
        <v>0</v>
      </c>
      <c r="CT119" s="12">
        <f t="shared" si="74"/>
        <v>10</v>
      </c>
      <c r="CU119" s="12">
        <f t="shared" si="75"/>
        <v>0</v>
      </c>
      <c r="CX119" t="s">
        <v>110</v>
      </c>
    </row>
    <row r="120" spans="1:102" x14ac:dyDescent="0.2">
      <c r="A120">
        <v>2015</v>
      </c>
      <c r="B120" t="s">
        <v>371</v>
      </c>
      <c r="C120" t="s">
        <v>162</v>
      </c>
      <c r="D120" s="16">
        <v>46035</v>
      </c>
      <c r="E120" t="s">
        <v>129</v>
      </c>
      <c r="F120" t="s">
        <v>130</v>
      </c>
      <c r="G120" t="s">
        <v>138</v>
      </c>
      <c r="I120" t="s">
        <v>121</v>
      </c>
      <c r="J120">
        <v>2009</v>
      </c>
      <c r="K120">
        <f t="shared" si="76"/>
        <v>6</v>
      </c>
      <c r="L120" t="s">
        <v>131</v>
      </c>
      <c r="M120" t="s">
        <v>131</v>
      </c>
      <c r="N120" t="s">
        <v>360</v>
      </c>
      <c r="O120" s="3">
        <v>1879773</v>
      </c>
      <c r="P120" s="3">
        <v>960106</v>
      </c>
      <c r="Q120" s="3">
        <v>1733675</v>
      </c>
      <c r="R120" s="4">
        <v>1.0209627572052584</v>
      </c>
      <c r="S120" s="5">
        <f t="shared" si="68"/>
        <v>960106.00000000012</v>
      </c>
      <c r="T120" s="5">
        <f t="shared" si="77"/>
        <v>86409.54</v>
      </c>
      <c r="U120" s="5">
        <f t="shared" si="78"/>
        <v>0</v>
      </c>
      <c r="V120" s="5">
        <f t="shared" si="79"/>
        <v>864095.4</v>
      </c>
      <c r="W120" s="5">
        <f t="shared" si="80"/>
        <v>0</v>
      </c>
      <c r="X120" s="5">
        <f t="shared" si="81"/>
        <v>2400.2649999999999</v>
      </c>
      <c r="Y120" s="5">
        <f t="shared" si="82"/>
        <v>2400.2649999999999</v>
      </c>
      <c r="Z120" s="5">
        <f t="shared" si="83"/>
        <v>0</v>
      </c>
      <c r="AA120" s="5">
        <f t="shared" si="84"/>
        <v>0</v>
      </c>
      <c r="AB120" s="5">
        <f t="shared" si="85"/>
        <v>2400.2649999999999</v>
      </c>
      <c r="AC120" s="5">
        <f t="shared" si="86"/>
        <v>2400.2649999999999</v>
      </c>
      <c r="AE120" s="5">
        <f t="shared" si="89"/>
        <v>0</v>
      </c>
      <c r="AF120" s="5">
        <f>P120*(AY120/100)</f>
        <v>0</v>
      </c>
      <c r="AH120" s="5">
        <f t="shared" si="87"/>
        <v>0</v>
      </c>
      <c r="AI120" s="5"/>
      <c r="AJ120" s="5">
        <f t="shared" si="88"/>
        <v>0</v>
      </c>
      <c r="AL120" s="6">
        <f t="shared" si="69"/>
        <v>100</v>
      </c>
      <c r="AM120" s="6">
        <v>9</v>
      </c>
      <c r="AN120" s="6">
        <v>0</v>
      </c>
      <c r="AO120" s="6">
        <v>90</v>
      </c>
      <c r="AP120" s="6">
        <v>0</v>
      </c>
      <c r="AQ120" s="6">
        <v>0.25</v>
      </c>
      <c r="AR120" s="6">
        <v>0.25</v>
      </c>
      <c r="AS120" s="6">
        <v>0</v>
      </c>
      <c r="AT120" s="6">
        <v>0</v>
      </c>
      <c r="AU120" s="6">
        <v>0.25</v>
      </c>
      <c r="AV120" s="6">
        <v>0.25</v>
      </c>
      <c r="AW120" s="6"/>
      <c r="AX120" s="6">
        <v>0</v>
      </c>
      <c r="AY120" s="6">
        <v>0</v>
      </c>
      <c r="AZ120" s="6"/>
      <c r="BA120" s="6">
        <v>0</v>
      </c>
      <c r="BB120" s="6"/>
      <c r="BC120" s="6">
        <v>0</v>
      </c>
      <c r="BD120" s="6"/>
      <c r="BE120" s="12">
        <f t="shared" si="70"/>
        <v>90</v>
      </c>
      <c r="BF120" s="12">
        <f t="shared" si="71"/>
        <v>0.5</v>
      </c>
      <c r="BG120" s="3">
        <f t="shared" si="67"/>
        <v>960105.99999999988</v>
      </c>
      <c r="BH120" s="5">
        <v>96010.6</v>
      </c>
      <c r="BI120" s="5">
        <v>0</v>
      </c>
      <c r="BJ120" s="5">
        <v>336037.1</v>
      </c>
      <c r="BK120" s="5">
        <v>96010.6</v>
      </c>
      <c r="BL120" s="5">
        <v>288031.8</v>
      </c>
      <c r="BM120" s="5">
        <v>0</v>
      </c>
      <c r="BN120" s="5">
        <v>0</v>
      </c>
      <c r="BO120" s="5">
        <v>0</v>
      </c>
      <c r="BP120" s="5">
        <v>0</v>
      </c>
      <c r="BQ120" s="5">
        <v>144015.9</v>
      </c>
      <c r="BR120" s="5">
        <v>0</v>
      </c>
      <c r="BS120" s="5">
        <v>0</v>
      </c>
      <c r="BT120" s="5">
        <v>0</v>
      </c>
      <c r="BU120" s="5">
        <v>0</v>
      </c>
      <c r="BV120" s="5"/>
      <c r="BW120" s="5">
        <v>0</v>
      </c>
      <c r="BY120" t="s">
        <v>109</v>
      </c>
      <c r="BZ120" s="12">
        <f t="shared" si="55"/>
        <v>100</v>
      </c>
      <c r="CA120" s="12">
        <v>10</v>
      </c>
      <c r="CB120" s="12">
        <v>0</v>
      </c>
      <c r="CC120" s="12">
        <v>35</v>
      </c>
      <c r="CD120" s="12">
        <v>10</v>
      </c>
      <c r="CE120" s="12">
        <v>30</v>
      </c>
      <c r="CG120" s="12">
        <v>0</v>
      </c>
      <c r="CH120" s="12">
        <v>0</v>
      </c>
      <c r="CI120" s="12">
        <v>0</v>
      </c>
      <c r="CJ120" s="12">
        <v>15</v>
      </c>
      <c r="CK120" s="12">
        <v>0</v>
      </c>
      <c r="CL120" s="12">
        <v>0</v>
      </c>
      <c r="CN120" s="12">
        <v>0</v>
      </c>
      <c r="CR120" s="12">
        <f t="shared" si="72"/>
        <v>35</v>
      </c>
      <c r="CS120" s="12">
        <f t="shared" si="73"/>
        <v>30</v>
      </c>
      <c r="CT120" s="12">
        <f t="shared" si="74"/>
        <v>15</v>
      </c>
      <c r="CU120" s="12">
        <f t="shared" si="75"/>
        <v>0</v>
      </c>
      <c r="CX120" t="s">
        <v>126</v>
      </c>
    </row>
    <row r="121" spans="1:102" x14ac:dyDescent="0.2">
      <c r="A121">
        <v>2015</v>
      </c>
      <c r="B121" t="s">
        <v>372</v>
      </c>
      <c r="C121" t="s">
        <v>164</v>
      </c>
      <c r="D121" s="16">
        <v>45223</v>
      </c>
      <c r="E121" t="s">
        <v>129</v>
      </c>
      <c r="F121" t="s">
        <v>130</v>
      </c>
      <c r="G121" t="s">
        <v>142</v>
      </c>
      <c r="H121" t="s">
        <v>373</v>
      </c>
      <c r="I121" t="s">
        <v>143</v>
      </c>
      <c r="J121">
        <v>2012</v>
      </c>
      <c r="K121">
        <f t="shared" si="76"/>
        <v>3</v>
      </c>
      <c r="L121" t="s">
        <v>122</v>
      </c>
      <c r="M121" t="s">
        <v>122</v>
      </c>
      <c r="N121" t="s">
        <v>360</v>
      </c>
      <c r="O121" s="3">
        <v>266271</v>
      </c>
      <c r="P121" s="3">
        <v>234501</v>
      </c>
      <c r="Q121" s="3">
        <v>200254</v>
      </c>
      <c r="R121" s="4">
        <v>0.832539698277319</v>
      </c>
      <c r="S121" s="5">
        <f t="shared" si="68"/>
        <v>234501.00000000006</v>
      </c>
      <c r="T121" s="5">
        <f t="shared" si="77"/>
        <v>206360.88</v>
      </c>
      <c r="U121" s="5">
        <f t="shared" si="78"/>
        <v>0</v>
      </c>
      <c r="V121" s="5">
        <f t="shared" si="79"/>
        <v>18760.080000000002</v>
      </c>
      <c r="W121" s="5">
        <f t="shared" si="80"/>
        <v>0</v>
      </c>
      <c r="X121" s="5">
        <f t="shared" si="81"/>
        <v>1172.5050000000001</v>
      </c>
      <c r="Y121" s="5">
        <f t="shared" si="82"/>
        <v>2345.0100000000002</v>
      </c>
      <c r="Z121" s="5">
        <f t="shared" si="83"/>
        <v>1172.5050000000001</v>
      </c>
      <c r="AA121" s="5">
        <f t="shared" si="84"/>
        <v>1172.5050000000001</v>
      </c>
      <c r="AB121" s="5">
        <f t="shared" si="85"/>
        <v>1172.5050000000001</v>
      </c>
      <c r="AC121" s="5">
        <f t="shared" si="86"/>
        <v>2345.0100000000002</v>
      </c>
      <c r="AE121" s="5">
        <f t="shared" si="89"/>
        <v>0</v>
      </c>
      <c r="AF121" s="5">
        <f>P121*(AY121/100)</f>
        <v>0</v>
      </c>
      <c r="AH121" s="5">
        <f t="shared" si="87"/>
        <v>0</v>
      </c>
      <c r="AI121" s="5"/>
      <c r="AJ121" s="5">
        <f t="shared" si="88"/>
        <v>0</v>
      </c>
      <c r="AL121" s="6">
        <f t="shared" si="69"/>
        <v>100</v>
      </c>
      <c r="AM121" s="6">
        <v>88</v>
      </c>
      <c r="AN121" s="6">
        <v>0</v>
      </c>
      <c r="AO121" s="6">
        <v>8</v>
      </c>
      <c r="AP121" s="6">
        <v>0</v>
      </c>
      <c r="AQ121" s="6">
        <v>0.5</v>
      </c>
      <c r="AR121" s="6">
        <v>1</v>
      </c>
      <c r="AS121" s="6">
        <v>0.5</v>
      </c>
      <c r="AT121" s="6">
        <v>0.5</v>
      </c>
      <c r="AU121" s="6">
        <v>0.5</v>
      </c>
      <c r="AV121" s="6">
        <v>1</v>
      </c>
      <c r="AW121" s="6"/>
      <c r="AX121" s="6">
        <v>0</v>
      </c>
      <c r="AY121" s="6">
        <v>0</v>
      </c>
      <c r="AZ121" s="6"/>
      <c r="BA121" s="6">
        <v>0</v>
      </c>
      <c r="BB121" s="6"/>
      <c r="BC121" s="6">
        <v>0</v>
      </c>
      <c r="BD121" s="6"/>
      <c r="BE121" s="12">
        <f t="shared" si="70"/>
        <v>8</v>
      </c>
      <c r="BF121" s="12">
        <f t="shared" si="71"/>
        <v>2.5</v>
      </c>
      <c r="BG121" s="3">
        <f t="shared" si="67"/>
        <v>234501</v>
      </c>
      <c r="BH121" s="5">
        <v>192290.81999999998</v>
      </c>
      <c r="BI121" s="5">
        <v>4690.0200000000004</v>
      </c>
      <c r="BJ121" s="5">
        <v>16415.070000000003</v>
      </c>
      <c r="BK121" s="5">
        <v>8207.5350000000017</v>
      </c>
      <c r="BL121" s="5">
        <v>9380.0400000000009</v>
      </c>
      <c r="BM121" s="5">
        <v>0</v>
      </c>
      <c r="BN121" s="5">
        <v>0</v>
      </c>
      <c r="BO121" s="5">
        <v>0</v>
      </c>
      <c r="BP121" s="5">
        <v>0</v>
      </c>
      <c r="BQ121" s="5">
        <v>3517.5149999999999</v>
      </c>
      <c r="BR121" s="5">
        <v>0</v>
      </c>
      <c r="BS121" s="5">
        <v>0</v>
      </c>
      <c r="BT121" s="5">
        <v>0</v>
      </c>
      <c r="BU121" s="5">
        <v>0</v>
      </c>
      <c r="BV121" s="5"/>
      <c r="BW121" s="5">
        <v>0</v>
      </c>
      <c r="BY121" t="s">
        <v>109</v>
      </c>
      <c r="BZ121" s="12">
        <f t="shared" si="55"/>
        <v>100</v>
      </c>
      <c r="CA121" s="12">
        <v>82</v>
      </c>
      <c r="CB121" s="12">
        <v>2</v>
      </c>
      <c r="CC121" s="12">
        <v>7</v>
      </c>
      <c r="CD121" s="12">
        <v>3.5</v>
      </c>
      <c r="CE121" s="12">
        <v>4</v>
      </c>
      <c r="CG121" s="12">
        <v>0</v>
      </c>
      <c r="CH121" s="12">
        <v>0</v>
      </c>
      <c r="CI121" s="12">
        <v>0</v>
      </c>
      <c r="CJ121" s="12">
        <v>1.5</v>
      </c>
      <c r="CK121" s="12">
        <v>0</v>
      </c>
      <c r="CL121" s="12">
        <v>0</v>
      </c>
      <c r="CN121" s="12">
        <v>0</v>
      </c>
      <c r="CR121" s="12">
        <f t="shared" si="72"/>
        <v>9</v>
      </c>
      <c r="CS121" s="12">
        <f t="shared" si="73"/>
        <v>4</v>
      </c>
      <c r="CT121" s="12">
        <f t="shared" si="74"/>
        <v>1.5</v>
      </c>
      <c r="CU121" s="12">
        <f t="shared" si="75"/>
        <v>0</v>
      </c>
      <c r="CX121" t="s">
        <v>116</v>
      </c>
    </row>
    <row r="122" spans="1:102" x14ac:dyDescent="0.2">
      <c r="A122">
        <v>2015</v>
      </c>
      <c r="B122" t="s">
        <v>374</v>
      </c>
      <c r="C122" t="s">
        <v>164</v>
      </c>
      <c r="D122" s="16">
        <v>43728</v>
      </c>
      <c r="E122" t="s">
        <v>129</v>
      </c>
      <c r="F122" t="s">
        <v>130</v>
      </c>
      <c r="G122" t="s">
        <v>106</v>
      </c>
      <c r="I122" t="s">
        <v>106</v>
      </c>
      <c r="J122">
        <v>2005</v>
      </c>
      <c r="K122">
        <f t="shared" si="76"/>
        <v>10</v>
      </c>
      <c r="L122" t="s">
        <v>131</v>
      </c>
      <c r="M122" t="s">
        <v>131</v>
      </c>
      <c r="N122" t="s">
        <v>360</v>
      </c>
      <c r="O122" s="3">
        <v>225000</v>
      </c>
      <c r="P122" s="3">
        <v>225000</v>
      </c>
      <c r="S122" s="5">
        <f t="shared" si="68"/>
        <v>225000</v>
      </c>
      <c r="T122" s="5">
        <f t="shared" si="77"/>
        <v>191250</v>
      </c>
      <c r="U122" s="5">
        <f t="shared" si="78"/>
        <v>4500</v>
      </c>
      <c r="V122" s="5">
        <f t="shared" si="79"/>
        <v>0</v>
      </c>
      <c r="W122" s="5">
        <f t="shared" si="80"/>
        <v>0</v>
      </c>
      <c r="X122" s="5">
        <f t="shared" si="81"/>
        <v>0</v>
      </c>
      <c r="Y122" s="5">
        <f t="shared" si="82"/>
        <v>0</v>
      </c>
      <c r="Z122" s="5">
        <f t="shared" si="83"/>
        <v>0</v>
      </c>
      <c r="AA122" s="5">
        <f t="shared" si="84"/>
        <v>4500</v>
      </c>
      <c r="AB122" s="5">
        <f t="shared" si="85"/>
        <v>0</v>
      </c>
      <c r="AC122" s="5">
        <f t="shared" si="86"/>
        <v>4500</v>
      </c>
      <c r="AE122" s="5">
        <f t="shared" si="89"/>
        <v>20250</v>
      </c>
      <c r="AF122" s="5">
        <f>Q122*(AY122/100)</f>
        <v>0</v>
      </c>
      <c r="AH122" s="5">
        <f t="shared" si="87"/>
        <v>0</v>
      </c>
      <c r="AI122" s="5">
        <f>$P$406*BB122</f>
        <v>0</v>
      </c>
      <c r="AJ122" s="5">
        <f t="shared" si="88"/>
        <v>0</v>
      </c>
      <c r="AL122" s="6">
        <f t="shared" si="69"/>
        <v>100</v>
      </c>
      <c r="AM122" s="6">
        <v>85</v>
      </c>
      <c r="AN122" s="6">
        <v>2</v>
      </c>
      <c r="AO122" s="6">
        <v>0</v>
      </c>
      <c r="AP122" s="6">
        <v>0</v>
      </c>
      <c r="AQ122" s="6">
        <v>0</v>
      </c>
      <c r="AR122" s="6">
        <v>0</v>
      </c>
      <c r="AS122" s="6">
        <v>0</v>
      </c>
      <c r="AT122" s="6">
        <v>2</v>
      </c>
      <c r="AU122" s="6">
        <v>0</v>
      </c>
      <c r="AV122" s="6">
        <v>2</v>
      </c>
      <c r="AW122" s="6"/>
      <c r="AX122" s="6">
        <v>9</v>
      </c>
      <c r="AY122" s="6">
        <v>0</v>
      </c>
      <c r="AZ122" s="6"/>
      <c r="BA122" s="6">
        <v>0</v>
      </c>
      <c r="BB122" s="6"/>
      <c r="BC122" s="6">
        <v>0</v>
      </c>
      <c r="BD122" s="6"/>
      <c r="BE122" s="12">
        <f t="shared" si="70"/>
        <v>0</v>
      </c>
      <c r="BF122" s="12">
        <f t="shared" si="71"/>
        <v>13</v>
      </c>
      <c r="BG122" s="3">
        <f t="shared" si="67"/>
        <v>225000</v>
      </c>
      <c r="BH122" s="5">
        <v>20250</v>
      </c>
      <c r="BI122" s="5">
        <v>0</v>
      </c>
      <c r="BJ122" s="5">
        <v>13500</v>
      </c>
      <c r="BK122" s="5">
        <v>101250</v>
      </c>
      <c r="BL122" s="5">
        <v>2250</v>
      </c>
      <c r="BM122" s="5">
        <v>0</v>
      </c>
      <c r="BN122" s="5">
        <v>2250</v>
      </c>
      <c r="BO122" s="5">
        <v>0</v>
      </c>
      <c r="BP122" s="5">
        <v>2250</v>
      </c>
      <c r="BQ122" s="5">
        <v>2250</v>
      </c>
      <c r="BR122" s="5">
        <v>0</v>
      </c>
      <c r="BS122" s="5">
        <v>2250</v>
      </c>
      <c r="BT122" s="5">
        <v>0</v>
      </c>
      <c r="BU122" s="5">
        <v>11250</v>
      </c>
      <c r="BV122" s="5"/>
      <c r="BW122" s="5">
        <v>67500</v>
      </c>
      <c r="BY122" t="s">
        <v>109</v>
      </c>
      <c r="BZ122" s="12">
        <f t="shared" si="55"/>
        <v>100</v>
      </c>
      <c r="CA122" s="12">
        <v>9</v>
      </c>
      <c r="CB122" s="12">
        <v>0</v>
      </c>
      <c r="CC122" s="12">
        <v>6</v>
      </c>
      <c r="CD122" s="12">
        <v>45</v>
      </c>
      <c r="CE122" s="12">
        <v>1</v>
      </c>
      <c r="CG122" s="12">
        <v>1</v>
      </c>
      <c r="CH122" s="12">
        <v>0</v>
      </c>
      <c r="CI122" s="12">
        <v>1</v>
      </c>
      <c r="CJ122" s="12">
        <v>1</v>
      </c>
      <c r="CK122" s="12">
        <v>0</v>
      </c>
      <c r="CL122" s="12">
        <v>1</v>
      </c>
      <c r="CN122" s="12">
        <v>5</v>
      </c>
      <c r="CO122" t="s">
        <v>375</v>
      </c>
      <c r="CP122" s="12">
        <v>30</v>
      </c>
      <c r="CQ122" t="s">
        <v>376</v>
      </c>
      <c r="CR122" s="12">
        <f t="shared" si="72"/>
        <v>6</v>
      </c>
      <c r="CS122" s="12">
        <f t="shared" si="73"/>
        <v>1</v>
      </c>
      <c r="CT122" s="12">
        <f t="shared" si="74"/>
        <v>3</v>
      </c>
      <c r="CU122" s="12">
        <f t="shared" si="75"/>
        <v>35</v>
      </c>
      <c r="CX122" t="s">
        <v>126</v>
      </c>
    </row>
    <row r="123" spans="1:102" x14ac:dyDescent="0.2">
      <c r="A123">
        <v>2015</v>
      </c>
      <c r="B123" t="s">
        <v>377</v>
      </c>
      <c r="C123" t="s">
        <v>160</v>
      </c>
      <c r="D123" s="16">
        <v>61739</v>
      </c>
      <c r="E123" t="s">
        <v>129</v>
      </c>
      <c r="F123" t="s">
        <v>130</v>
      </c>
      <c r="G123" t="s">
        <v>120</v>
      </c>
      <c r="I123" t="s">
        <v>121</v>
      </c>
      <c r="J123">
        <v>2004</v>
      </c>
      <c r="K123">
        <f t="shared" si="76"/>
        <v>11</v>
      </c>
      <c r="L123" t="s">
        <v>154</v>
      </c>
      <c r="M123" t="s">
        <v>149</v>
      </c>
      <c r="N123" t="s">
        <v>356</v>
      </c>
      <c r="O123" s="3">
        <v>103000</v>
      </c>
      <c r="P123" s="3">
        <v>103000</v>
      </c>
      <c r="Q123" s="3">
        <v>1100</v>
      </c>
      <c r="R123" s="4"/>
      <c r="S123" s="5">
        <f t="shared" si="68"/>
        <v>103000</v>
      </c>
      <c r="T123" s="5">
        <f t="shared" si="77"/>
        <v>82400</v>
      </c>
      <c r="U123" s="5">
        <f t="shared" si="78"/>
        <v>0</v>
      </c>
      <c r="V123" s="5">
        <f t="shared" si="79"/>
        <v>10300</v>
      </c>
      <c r="W123" s="5">
        <f t="shared" si="80"/>
        <v>0</v>
      </c>
      <c r="X123" s="5">
        <f t="shared" si="81"/>
        <v>0</v>
      </c>
      <c r="Y123" s="5">
        <f t="shared" si="82"/>
        <v>5150</v>
      </c>
      <c r="Z123" s="5">
        <f t="shared" si="83"/>
        <v>5150</v>
      </c>
      <c r="AA123" s="5">
        <f t="shared" si="84"/>
        <v>0</v>
      </c>
      <c r="AB123" s="5">
        <f t="shared" si="85"/>
        <v>0</v>
      </c>
      <c r="AC123" s="5">
        <f t="shared" si="86"/>
        <v>0</v>
      </c>
      <c r="AE123" s="5">
        <f t="shared" si="89"/>
        <v>0</v>
      </c>
      <c r="AF123" s="5">
        <f>P123*(AY123/100)</f>
        <v>0</v>
      </c>
      <c r="AH123" s="5">
        <f t="shared" si="87"/>
        <v>0</v>
      </c>
      <c r="AI123" s="5"/>
      <c r="AJ123" s="5">
        <f t="shared" si="88"/>
        <v>0</v>
      </c>
      <c r="AL123" s="6">
        <f t="shared" si="69"/>
        <v>100</v>
      </c>
      <c r="AM123" s="6">
        <v>80</v>
      </c>
      <c r="AN123" s="6">
        <v>0</v>
      </c>
      <c r="AO123" s="6">
        <v>10</v>
      </c>
      <c r="AP123" s="6">
        <v>0</v>
      </c>
      <c r="AQ123" s="6">
        <v>0</v>
      </c>
      <c r="AR123" s="6">
        <v>5</v>
      </c>
      <c r="AS123" s="6">
        <v>5</v>
      </c>
      <c r="AT123" s="6">
        <v>0</v>
      </c>
      <c r="AU123" s="6">
        <v>0</v>
      </c>
      <c r="AV123" s="6">
        <v>0</v>
      </c>
      <c r="AW123" s="6"/>
      <c r="AX123" s="6">
        <v>0</v>
      </c>
      <c r="AY123" s="6">
        <v>0</v>
      </c>
      <c r="AZ123" s="6"/>
      <c r="BA123" s="6">
        <v>0</v>
      </c>
      <c r="BB123" s="6"/>
      <c r="BC123" s="6">
        <v>0</v>
      </c>
      <c r="BD123" s="6"/>
      <c r="BE123" s="12">
        <f t="shared" si="70"/>
        <v>10</v>
      </c>
      <c r="BF123" s="12">
        <f t="shared" si="71"/>
        <v>5</v>
      </c>
      <c r="BG123" s="3">
        <f t="shared" si="67"/>
        <v>103000</v>
      </c>
      <c r="BH123" s="5">
        <v>0</v>
      </c>
      <c r="BI123" s="5">
        <v>0</v>
      </c>
      <c r="BJ123" s="5">
        <v>0</v>
      </c>
      <c r="BK123" s="5">
        <v>103000</v>
      </c>
      <c r="BL123" s="5">
        <v>0</v>
      </c>
      <c r="BM123" s="5">
        <v>0</v>
      </c>
      <c r="BN123" s="5">
        <v>0</v>
      </c>
      <c r="BO123" s="5">
        <v>0</v>
      </c>
      <c r="BP123" s="5">
        <v>0</v>
      </c>
      <c r="BQ123" s="5">
        <v>0</v>
      </c>
      <c r="BR123" s="5">
        <v>0</v>
      </c>
      <c r="BS123" s="5">
        <v>0</v>
      </c>
      <c r="BT123" s="5">
        <v>0</v>
      </c>
      <c r="BU123" s="5">
        <v>0</v>
      </c>
      <c r="BV123" s="5"/>
      <c r="BW123" s="5">
        <v>0</v>
      </c>
      <c r="BY123" t="s">
        <v>109</v>
      </c>
      <c r="BZ123" s="12">
        <f t="shared" si="55"/>
        <v>100</v>
      </c>
      <c r="CA123" s="12">
        <v>0</v>
      </c>
      <c r="CB123" s="12">
        <v>0</v>
      </c>
      <c r="CC123" s="12">
        <v>0</v>
      </c>
      <c r="CD123" s="12">
        <v>100</v>
      </c>
      <c r="CE123" s="12">
        <v>0</v>
      </c>
      <c r="CG123" s="12">
        <v>0</v>
      </c>
      <c r="CH123" s="12">
        <v>0</v>
      </c>
      <c r="CI123" s="12">
        <v>0</v>
      </c>
      <c r="CJ123" s="12">
        <v>0</v>
      </c>
      <c r="CK123" s="12">
        <v>0</v>
      </c>
      <c r="CL123" s="12">
        <v>0</v>
      </c>
      <c r="CN123" s="12">
        <v>0</v>
      </c>
      <c r="CR123" s="12">
        <f t="shared" si="72"/>
        <v>0</v>
      </c>
      <c r="CS123" s="12">
        <f t="shared" si="73"/>
        <v>0</v>
      </c>
      <c r="CT123" s="12">
        <f t="shared" si="74"/>
        <v>0</v>
      </c>
      <c r="CU123" s="12">
        <f t="shared" si="75"/>
        <v>0</v>
      </c>
      <c r="CX123" t="s">
        <v>110</v>
      </c>
    </row>
    <row r="124" spans="1:102" x14ac:dyDescent="0.2">
      <c r="A124">
        <v>2015</v>
      </c>
      <c r="B124" t="s">
        <v>378</v>
      </c>
      <c r="C124" t="s">
        <v>162</v>
      </c>
      <c r="D124" s="16">
        <v>46140</v>
      </c>
      <c r="E124" t="s">
        <v>129</v>
      </c>
      <c r="F124" t="s">
        <v>130</v>
      </c>
      <c r="G124" t="s">
        <v>142</v>
      </c>
      <c r="I124" t="s">
        <v>143</v>
      </c>
      <c r="J124">
        <v>2013</v>
      </c>
      <c r="K124">
        <f t="shared" si="76"/>
        <v>2</v>
      </c>
      <c r="L124" t="s">
        <v>108</v>
      </c>
      <c r="M124" t="s">
        <v>108</v>
      </c>
      <c r="N124" t="s">
        <v>360</v>
      </c>
      <c r="O124" s="3">
        <v>113622</v>
      </c>
      <c r="P124" s="3">
        <v>88607</v>
      </c>
      <c r="Q124" s="3">
        <v>33718</v>
      </c>
      <c r="R124" s="4">
        <v>0.32850879231134816</v>
      </c>
      <c r="S124" s="5">
        <f t="shared" si="68"/>
        <v>88607</v>
      </c>
      <c r="T124" s="5">
        <f t="shared" si="77"/>
        <v>31012.449999999997</v>
      </c>
      <c r="U124" s="5">
        <f t="shared" si="78"/>
        <v>4430.3500000000004</v>
      </c>
      <c r="V124" s="5">
        <f t="shared" si="79"/>
        <v>26582.1</v>
      </c>
      <c r="W124" s="5">
        <f t="shared" si="80"/>
        <v>0</v>
      </c>
      <c r="X124" s="5">
        <f t="shared" si="81"/>
        <v>1772.14</v>
      </c>
      <c r="Y124" s="5">
        <f t="shared" si="82"/>
        <v>3544.28</v>
      </c>
      <c r="Z124" s="5">
        <f t="shared" si="83"/>
        <v>886.07</v>
      </c>
      <c r="AA124" s="5">
        <f t="shared" si="84"/>
        <v>8860.7000000000007</v>
      </c>
      <c r="AB124" s="5">
        <f t="shared" si="85"/>
        <v>1772.14</v>
      </c>
      <c r="AC124" s="5">
        <f t="shared" si="86"/>
        <v>8860.7000000000007</v>
      </c>
      <c r="AE124" s="5">
        <f t="shared" si="89"/>
        <v>886.07</v>
      </c>
      <c r="AF124" s="5">
        <f>P124*(AY124/100)</f>
        <v>0</v>
      </c>
      <c r="AH124" s="5">
        <f t="shared" si="87"/>
        <v>0</v>
      </c>
      <c r="AI124" s="5"/>
      <c r="AJ124" s="5">
        <f t="shared" si="88"/>
        <v>0</v>
      </c>
      <c r="AL124" s="6">
        <f t="shared" si="69"/>
        <v>100</v>
      </c>
      <c r="AM124" s="6">
        <v>35</v>
      </c>
      <c r="AN124" s="6">
        <v>5</v>
      </c>
      <c r="AO124" s="6">
        <v>30</v>
      </c>
      <c r="AP124" s="6">
        <v>0</v>
      </c>
      <c r="AQ124" s="6">
        <v>2</v>
      </c>
      <c r="AR124" s="6">
        <v>4</v>
      </c>
      <c r="AS124" s="6">
        <v>1</v>
      </c>
      <c r="AT124" s="6">
        <v>10</v>
      </c>
      <c r="AU124" s="6">
        <v>2</v>
      </c>
      <c r="AV124" s="6">
        <v>10</v>
      </c>
      <c r="AW124" s="6"/>
      <c r="AX124" s="6">
        <v>1</v>
      </c>
      <c r="AY124" s="6">
        <v>0</v>
      </c>
      <c r="AZ124" s="6"/>
      <c r="BA124" s="6">
        <v>0</v>
      </c>
      <c r="BB124" s="6"/>
      <c r="BC124" s="6">
        <v>0</v>
      </c>
      <c r="BD124" s="6"/>
      <c r="BE124" s="12">
        <f t="shared" si="70"/>
        <v>30</v>
      </c>
      <c r="BF124" s="12">
        <f t="shared" si="71"/>
        <v>24</v>
      </c>
      <c r="BG124" s="3">
        <f t="shared" si="67"/>
        <v>88607</v>
      </c>
      <c r="BH124" s="5">
        <v>0</v>
      </c>
      <c r="BI124" s="5">
        <v>0</v>
      </c>
      <c r="BJ124" s="5">
        <v>88607</v>
      </c>
      <c r="BK124" s="5">
        <v>0</v>
      </c>
      <c r="BL124" s="5">
        <v>0</v>
      </c>
      <c r="BM124" s="5">
        <v>0</v>
      </c>
      <c r="BN124" s="5">
        <v>0</v>
      </c>
      <c r="BO124" s="5">
        <v>0</v>
      </c>
      <c r="BP124" s="5">
        <v>0</v>
      </c>
      <c r="BQ124" s="5">
        <v>0</v>
      </c>
      <c r="BR124" s="5">
        <v>0</v>
      </c>
      <c r="BS124" s="5">
        <v>0</v>
      </c>
      <c r="BT124" s="5">
        <v>0</v>
      </c>
      <c r="BU124" s="5">
        <v>0</v>
      </c>
      <c r="BV124" s="5"/>
      <c r="BW124" s="5">
        <v>0</v>
      </c>
      <c r="BY124" t="s">
        <v>109</v>
      </c>
      <c r="BZ124" s="12">
        <f t="shared" si="55"/>
        <v>100</v>
      </c>
      <c r="CA124" s="12">
        <v>0</v>
      </c>
      <c r="CB124" s="12">
        <v>0</v>
      </c>
      <c r="CC124" s="12">
        <v>100</v>
      </c>
      <c r="CD124" s="12">
        <v>0</v>
      </c>
      <c r="CE124" s="12">
        <v>0</v>
      </c>
      <c r="CG124" s="12">
        <v>0</v>
      </c>
      <c r="CH124" s="12">
        <v>0</v>
      </c>
      <c r="CI124" s="12">
        <v>0</v>
      </c>
      <c r="CJ124" s="12">
        <v>0</v>
      </c>
      <c r="CK124" s="12">
        <v>0</v>
      </c>
      <c r="CL124" s="12">
        <v>0</v>
      </c>
      <c r="CN124" s="12">
        <v>0</v>
      </c>
      <c r="CP124" s="12">
        <v>0</v>
      </c>
      <c r="CR124" s="12">
        <f t="shared" si="72"/>
        <v>100</v>
      </c>
      <c r="CS124" s="12">
        <f t="shared" si="73"/>
        <v>0</v>
      </c>
      <c r="CT124" s="12">
        <f t="shared" si="74"/>
        <v>0</v>
      </c>
      <c r="CU124" s="12">
        <f t="shared" si="75"/>
        <v>0</v>
      </c>
      <c r="CX124" t="s">
        <v>126</v>
      </c>
    </row>
    <row r="125" spans="1:102" x14ac:dyDescent="0.2">
      <c r="A125">
        <v>2015</v>
      </c>
      <c r="B125" t="s">
        <v>379</v>
      </c>
      <c r="C125" t="s">
        <v>164</v>
      </c>
      <c r="D125" s="16">
        <v>44501</v>
      </c>
      <c r="E125" t="s">
        <v>129</v>
      </c>
      <c r="F125" t="s">
        <v>130</v>
      </c>
      <c r="G125" t="s">
        <v>106</v>
      </c>
      <c r="I125" t="s">
        <v>106</v>
      </c>
      <c r="J125">
        <v>2010</v>
      </c>
      <c r="K125">
        <f t="shared" si="76"/>
        <v>5</v>
      </c>
      <c r="L125" t="s">
        <v>122</v>
      </c>
      <c r="M125" t="s">
        <v>122</v>
      </c>
      <c r="N125" t="s">
        <v>360</v>
      </c>
      <c r="O125" s="3">
        <v>81000</v>
      </c>
      <c r="P125" s="3">
        <v>79500</v>
      </c>
      <c r="Q125" s="3">
        <v>89500</v>
      </c>
      <c r="R125" s="4">
        <v>1.2231666666666667</v>
      </c>
      <c r="S125" s="5">
        <f t="shared" si="68"/>
        <v>79500</v>
      </c>
      <c r="T125" s="5">
        <f t="shared" si="77"/>
        <v>67575</v>
      </c>
      <c r="U125" s="5">
        <f t="shared" si="78"/>
        <v>0</v>
      </c>
      <c r="V125" s="5">
        <f t="shared" si="79"/>
        <v>7950</v>
      </c>
      <c r="W125" s="5">
        <f t="shared" si="80"/>
        <v>0</v>
      </c>
      <c r="X125" s="5">
        <f t="shared" si="81"/>
        <v>2385</v>
      </c>
      <c r="Y125" s="5">
        <f t="shared" si="82"/>
        <v>1590</v>
      </c>
      <c r="Z125" s="5">
        <f t="shared" si="83"/>
        <v>0</v>
      </c>
      <c r="AA125" s="5">
        <f t="shared" si="84"/>
        <v>0</v>
      </c>
      <c r="AB125" s="5">
        <f t="shared" si="85"/>
        <v>0</v>
      </c>
      <c r="AC125" s="5">
        <f t="shared" si="86"/>
        <v>0</v>
      </c>
      <c r="AE125" s="5">
        <f t="shared" si="89"/>
        <v>0</v>
      </c>
      <c r="AF125" s="5">
        <f>P125*(AY125/100)</f>
        <v>0</v>
      </c>
      <c r="AH125" s="5">
        <f t="shared" si="87"/>
        <v>0</v>
      </c>
      <c r="AI125" s="5">
        <f>$P$392*BB125</f>
        <v>0</v>
      </c>
      <c r="AJ125" s="5">
        <f t="shared" si="88"/>
        <v>0</v>
      </c>
      <c r="AL125" s="6">
        <f t="shared" si="69"/>
        <v>100</v>
      </c>
      <c r="AM125" s="6">
        <v>85</v>
      </c>
      <c r="AN125" s="6">
        <v>0</v>
      </c>
      <c r="AO125" s="6">
        <v>10</v>
      </c>
      <c r="AP125" s="6">
        <v>0</v>
      </c>
      <c r="AQ125" s="6">
        <v>3</v>
      </c>
      <c r="AR125" s="6">
        <v>2</v>
      </c>
      <c r="AS125" s="6">
        <v>0</v>
      </c>
      <c r="AT125" s="6">
        <v>0</v>
      </c>
      <c r="AU125" s="6">
        <v>0</v>
      </c>
      <c r="AV125" s="6">
        <v>0</v>
      </c>
      <c r="AW125" s="6"/>
      <c r="AX125" s="6">
        <v>0</v>
      </c>
      <c r="AY125" s="6">
        <v>0</v>
      </c>
      <c r="AZ125" s="6"/>
      <c r="BA125" s="6">
        <v>0</v>
      </c>
      <c r="BB125" s="6"/>
      <c r="BC125" s="6">
        <v>0</v>
      </c>
      <c r="BD125" s="6"/>
      <c r="BE125" s="12">
        <f t="shared" si="70"/>
        <v>10</v>
      </c>
      <c r="BF125" s="12">
        <f t="shared" si="71"/>
        <v>0</v>
      </c>
      <c r="BG125" s="3">
        <f t="shared" si="67"/>
        <v>79500</v>
      </c>
      <c r="BH125" s="5">
        <v>75525</v>
      </c>
      <c r="BI125" s="5">
        <v>0</v>
      </c>
      <c r="BJ125" s="5">
        <v>0</v>
      </c>
      <c r="BK125" s="5">
        <v>3975</v>
      </c>
      <c r="BL125" s="5">
        <v>0</v>
      </c>
      <c r="BM125" s="5">
        <v>0</v>
      </c>
      <c r="BN125" s="5">
        <v>0</v>
      </c>
      <c r="BO125" s="5">
        <v>0</v>
      </c>
      <c r="BP125" s="5">
        <v>0</v>
      </c>
      <c r="BQ125" s="5">
        <v>0</v>
      </c>
      <c r="BR125" s="5">
        <v>0</v>
      </c>
      <c r="BS125" s="5">
        <v>0</v>
      </c>
      <c r="BT125" s="5">
        <v>0</v>
      </c>
      <c r="BU125" s="5">
        <v>0</v>
      </c>
      <c r="BV125" s="5"/>
      <c r="BW125" s="5">
        <v>0</v>
      </c>
      <c r="BY125" t="s">
        <v>109</v>
      </c>
      <c r="BZ125" s="12">
        <f t="shared" si="55"/>
        <v>100</v>
      </c>
      <c r="CA125" s="12">
        <v>95</v>
      </c>
      <c r="CB125" s="12">
        <v>0</v>
      </c>
      <c r="CC125" s="12">
        <v>0</v>
      </c>
      <c r="CD125" s="12">
        <v>5</v>
      </c>
      <c r="CE125" s="12">
        <v>0</v>
      </c>
      <c r="CG125" s="12">
        <v>0</v>
      </c>
      <c r="CH125" s="12">
        <v>0</v>
      </c>
      <c r="CI125" s="12">
        <v>0</v>
      </c>
      <c r="CJ125" s="12">
        <v>0</v>
      </c>
      <c r="CK125" s="12">
        <v>0</v>
      </c>
      <c r="CL125" s="12">
        <v>0</v>
      </c>
      <c r="CN125" s="12">
        <v>0</v>
      </c>
      <c r="CR125" s="12">
        <f t="shared" si="72"/>
        <v>0</v>
      </c>
      <c r="CS125" s="12">
        <f t="shared" si="73"/>
        <v>0</v>
      </c>
      <c r="CT125" s="12">
        <f t="shared" si="74"/>
        <v>0</v>
      </c>
      <c r="CU125" s="12">
        <f t="shared" si="75"/>
        <v>0</v>
      </c>
      <c r="CX125" t="s">
        <v>126</v>
      </c>
    </row>
    <row r="126" spans="1:102" x14ac:dyDescent="0.2">
      <c r="A126">
        <v>2015</v>
      </c>
      <c r="B126" t="s">
        <v>380</v>
      </c>
      <c r="C126" t="s">
        <v>172</v>
      </c>
      <c r="D126" s="16">
        <v>54454</v>
      </c>
      <c r="E126" t="s">
        <v>129</v>
      </c>
      <c r="F126" t="s">
        <v>130</v>
      </c>
      <c r="G126" t="s">
        <v>142</v>
      </c>
      <c r="I126" t="s">
        <v>143</v>
      </c>
      <c r="J126">
        <v>2012</v>
      </c>
      <c r="K126">
        <f t="shared" si="76"/>
        <v>3</v>
      </c>
      <c r="L126" t="s">
        <v>122</v>
      </c>
      <c r="M126" t="s">
        <v>122</v>
      </c>
      <c r="N126" t="s">
        <v>381</v>
      </c>
      <c r="O126" s="3">
        <v>23000</v>
      </c>
      <c r="P126" s="3">
        <v>20000</v>
      </c>
      <c r="Q126" s="3">
        <v>9100</v>
      </c>
      <c r="R126" s="4">
        <v>0.43798695652173913</v>
      </c>
      <c r="S126" s="5">
        <f t="shared" si="68"/>
        <v>20000</v>
      </c>
      <c r="T126" s="5">
        <f t="shared" si="77"/>
        <v>14600</v>
      </c>
      <c r="U126" s="5">
        <f t="shared" si="78"/>
        <v>200</v>
      </c>
      <c r="V126" s="5">
        <f t="shared" si="79"/>
        <v>400</v>
      </c>
      <c r="W126" s="5">
        <f t="shared" si="80"/>
        <v>0</v>
      </c>
      <c r="X126" s="5">
        <f t="shared" si="81"/>
        <v>0</v>
      </c>
      <c r="Y126" s="5">
        <f t="shared" si="82"/>
        <v>3000</v>
      </c>
      <c r="Z126" s="5">
        <f t="shared" si="83"/>
        <v>1200</v>
      </c>
      <c r="AA126" s="5">
        <f t="shared" si="84"/>
        <v>0</v>
      </c>
      <c r="AB126" s="5">
        <f t="shared" si="85"/>
        <v>0</v>
      </c>
      <c r="AC126" s="5">
        <f t="shared" si="86"/>
        <v>200</v>
      </c>
      <c r="AE126" s="5">
        <f t="shared" si="89"/>
        <v>400</v>
      </c>
      <c r="AF126" s="5">
        <f>P126*(AY126/100)</f>
        <v>0</v>
      </c>
      <c r="AH126" s="5">
        <f t="shared" si="87"/>
        <v>0</v>
      </c>
      <c r="AI126" s="5"/>
      <c r="AJ126" s="5">
        <f t="shared" si="88"/>
        <v>0</v>
      </c>
      <c r="AL126" s="6">
        <f t="shared" si="69"/>
        <v>100</v>
      </c>
      <c r="AM126" s="6">
        <v>73</v>
      </c>
      <c r="AN126" s="6">
        <v>1</v>
      </c>
      <c r="AO126" s="6">
        <v>2</v>
      </c>
      <c r="AP126" s="6">
        <v>0</v>
      </c>
      <c r="AQ126" s="6">
        <v>0</v>
      </c>
      <c r="AR126" s="6">
        <v>15</v>
      </c>
      <c r="AS126" s="6">
        <v>6</v>
      </c>
      <c r="AT126" s="6">
        <v>0</v>
      </c>
      <c r="AU126" s="6">
        <v>0</v>
      </c>
      <c r="AV126" s="6">
        <v>1</v>
      </c>
      <c r="AW126" s="6"/>
      <c r="AX126" s="6">
        <v>2</v>
      </c>
      <c r="AY126" s="6">
        <v>0</v>
      </c>
      <c r="AZ126" s="6"/>
      <c r="BA126" s="6">
        <v>0</v>
      </c>
      <c r="BB126" s="6"/>
      <c r="BC126" s="6">
        <v>0</v>
      </c>
      <c r="BD126" s="6"/>
      <c r="BE126" s="12">
        <f t="shared" si="70"/>
        <v>2</v>
      </c>
      <c r="BF126" s="12">
        <f t="shared" si="71"/>
        <v>9</v>
      </c>
      <c r="BG126" s="3">
        <f t="shared" si="67"/>
        <v>20000</v>
      </c>
      <c r="BH126" s="5">
        <v>0</v>
      </c>
      <c r="BI126" s="5">
        <v>0</v>
      </c>
      <c r="BJ126" s="5">
        <v>19000</v>
      </c>
      <c r="BK126" s="5">
        <v>600</v>
      </c>
      <c r="BL126" s="5">
        <v>0</v>
      </c>
      <c r="BM126" s="5">
        <v>0</v>
      </c>
      <c r="BN126" s="5">
        <v>0</v>
      </c>
      <c r="BO126" s="5">
        <v>0</v>
      </c>
      <c r="BP126" s="5">
        <v>400</v>
      </c>
      <c r="BQ126" s="5">
        <v>0</v>
      </c>
      <c r="BR126" s="5">
        <v>0</v>
      </c>
      <c r="BS126" s="5">
        <v>0</v>
      </c>
      <c r="BT126" s="5">
        <v>0</v>
      </c>
      <c r="BU126" s="5">
        <v>0</v>
      </c>
      <c r="BV126" s="5"/>
      <c r="BW126" s="5">
        <v>0</v>
      </c>
      <c r="BY126" t="s">
        <v>109</v>
      </c>
      <c r="BZ126" s="12">
        <f t="shared" si="55"/>
        <v>100</v>
      </c>
      <c r="CA126" s="12">
        <v>0</v>
      </c>
      <c r="CB126" s="12">
        <v>0</v>
      </c>
      <c r="CC126" s="12">
        <v>95</v>
      </c>
      <c r="CD126" s="12">
        <v>3</v>
      </c>
      <c r="CE126" s="12">
        <v>0</v>
      </c>
      <c r="CG126" s="12">
        <v>0</v>
      </c>
      <c r="CH126" s="12">
        <v>0</v>
      </c>
      <c r="CI126" s="12">
        <v>2</v>
      </c>
      <c r="CJ126" s="12">
        <v>0</v>
      </c>
      <c r="CK126" s="12">
        <v>0</v>
      </c>
      <c r="CL126" s="12">
        <v>0</v>
      </c>
      <c r="CN126" s="12">
        <v>0</v>
      </c>
      <c r="CR126" s="12">
        <f t="shared" si="72"/>
        <v>95</v>
      </c>
      <c r="CS126" s="12">
        <f t="shared" si="73"/>
        <v>0</v>
      </c>
      <c r="CT126" s="12">
        <f t="shared" si="74"/>
        <v>2</v>
      </c>
      <c r="CU126" s="12">
        <f t="shared" si="75"/>
        <v>0</v>
      </c>
      <c r="CX126" t="s">
        <v>110</v>
      </c>
    </row>
    <row r="127" spans="1:102" x14ac:dyDescent="0.2">
      <c r="A127">
        <v>2015</v>
      </c>
      <c r="B127" t="s">
        <v>382</v>
      </c>
      <c r="C127" t="s">
        <v>128</v>
      </c>
      <c r="D127" s="16">
        <v>48912</v>
      </c>
      <c r="E127" t="s">
        <v>129</v>
      </c>
      <c r="F127" t="s">
        <v>130</v>
      </c>
      <c r="G127" t="s">
        <v>106</v>
      </c>
      <c r="I127" t="s">
        <v>106</v>
      </c>
      <c r="J127">
        <v>2013</v>
      </c>
      <c r="K127">
        <f t="shared" si="76"/>
        <v>2</v>
      </c>
      <c r="L127" t="s">
        <v>108</v>
      </c>
      <c r="M127" t="s">
        <v>108</v>
      </c>
      <c r="N127" t="s">
        <v>360</v>
      </c>
      <c r="P127" s="3">
        <v>9800</v>
      </c>
      <c r="S127" s="5">
        <f t="shared" si="68"/>
        <v>9800</v>
      </c>
      <c r="T127" s="5">
        <f t="shared" si="77"/>
        <v>6860</v>
      </c>
      <c r="U127" s="5">
        <f t="shared" si="78"/>
        <v>98</v>
      </c>
      <c r="V127" s="5">
        <f t="shared" si="79"/>
        <v>1960</v>
      </c>
      <c r="W127" s="5">
        <f t="shared" si="80"/>
        <v>0</v>
      </c>
      <c r="X127" s="5">
        <f t="shared" si="81"/>
        <v>0</v>
      </c>
      <c r="Y127" s="5">
        <f t="shared" si="82"/>
        <v>490</v>
      </c>
      <c r="Z127" s="5">
        <f t="shared" si="83"/>
        <v>98</v>
      </c>
      <c r="AA127" s="5">
        <f t="shared" si="84"/>
        <v>98</v>
      </c>
      <c r="AB127" s="5">
        <f t="shared" si="85"/>
        <v>98</v>
      </c>
      <c r="AC127" s="5">
        <f t="shared" si="86"/>
        <v>98</v>
      </c>
      <c r="AE127" s="5">
        <f t="shared" si="89"/>
        <v>0</v>
      </c>
      <c r="AF127" s="5">
        <f>P127*(AY127/100)</f>
        <v>0</v>
      </c>
      <c r="AH127" s="5">
        <f t="shared" si="87"/>
        <v>0</v>
      </c>
      <c r="AI127" s="5">
        <f>$P$400*BB127</f>
        <v>0</v>
      </c>
      <c r="AJ127" s="5">
        <f t="shared" si="88"/>
        <v>0</v>
      </c>
      <c r="AL127" s="6">
        <f t="shared" si="69"/>
        <v>100</v>
      </c>
      <c r="AM127" s="6">
        <v>70</v>
      </c>
      <c r="AN127" s="6">
        <v>1</v>
      </c>
      <c r="AO127" s="6">
        <v>20</v>
      </c>
      <c r="AP127" s="6">
        <v>0</v>
      </c>
      <c r="AQ127" s="6">
        <v>0</v>
      </c>
      <c r="AR127" s="6">
        <v>5</v>
      </c>
      <c r="AS127" s="6">
        <v>1</v>
      </c>
      <c r="AT127" s="6">
        <v>1</v>
      </c>
      <c r="AU127" s="6">
        <v>1</v>
      </c>
      <c r="AV127" s="6">
        <v>1</v>
      </c>
      <c r="AW127" s="6"/>
      <c r="AX127" s="6">
        <v>0</v>
      </c>
      <c r="AY127" s="6">
        <v>0</v>
      </c>
      <c r="AZ127" s="6"/>
      <c r="BA127" s="6">
        <v>0</v>
      </c>
      <c r="BB127" s="6"/>
      <c r="BC127" s="6">
        <v>0</v>
      </c>
      <c r="BD127" s="6"/>
      <c r="BE127" s="12">
        <f t="shared" si="70"/>
        <v>20</v>
      </c>
      <c r="BF127" s="12">
        <f t="shared" si="71"/>
        <v>4</v>
      </c>
      <c r="BG127" s="3">
        <f t="shared" si="67"/>
        <v>9800</v>
      </c>
      <c r="BH127" s="5">
        <v>0</v>
      </c>
      <c r="BI127" s="5">
        <v>0</v>
      </c>
      <c r="BJ127" s="5">
        <v>8526</v>
      </c>
      <c r="BK127" s="5">
        <v>490</v>
      </c>
      <c r="BL127" s="5">
        <v>0</v>
      </c>
      <c r="BM127" s="5">
        <v>0</v>
      </c>
      <c r="BN127" s="5">
        <v>490</v>
      </c>
      <c r="BO127" s="5">
        <v>0</v>
      </c>
      <c r="BP127" s="5">
        <v>294</v>
      </c>
      <c r="BQ127" s="5">
        <v>0</v>
      </c>
      <c r="BR127" s="5">
        <v>0</v>
      </c>
      <c r="BS127" s="5">
        <v>0</v>
      </c>
      <c r="BT127" s="5">
        <v>0</v>
      </c>
      <c r="BU127" s="5">
        <v>0</v>
      </c>
      <c r="BV127" s="5"/>
      <c r="BW127" s="5">
        <v>0</v>
      </c>
      <c r="BY127" t="s">
        <v>109</v>
      </c>
      <c r="BZ127" s="12">
        <f t="shared" si="55"/>
        <v>100</v>
      </c>
      <c r="CA127" s="12">
        <v>0</v>
      </c>
      <c r="CB127" s="12">
        <v>0</v>
      </c>
      <c r="CC127" s="12">
        <v>87</v>
      </c>
      <c r="CD127" s="12">
        <v>5</v>
      </c>
      <c r="CE127" s="12">
        <v>0</v>
      </c>
      <c r="CG127" s="12">
        <v>5</v>
      </c>
      <c r="CH127" s="12">
        <v>0</v>
      </c>
      <c r="CI127" s="12">
        <v>3</v>
      </c>
      <c r="CJ127" s="12">
        <v>0</v>
      </c>
      <c r="CK127" s="12">
        <v>0</v>
      </c>
      <c r="CL127" s="12">
        <v>0</v>
      </c>
      <c r="CN127" s="12">
        <v>0</v>
      </c>
      <c r="CR127" s="12">
        <f t="shared" si="72"/>
        <v>87</v>
      </c>
      <c r="CS127" s="12">
        <f t="shared" si="73"/>
        <v>0</v>
      </c>
      <c r="CT127" s="12">
        <f t="shared" si="74"/>
        <v>3</v>
      </c>
      <c r="CU127" s="12">
        <f t="shared" si="75"/>
        <v>0</v>
      </c>
      <c r="CX127" t="s">
        <v>116</v>
      </c>
    </row>
    <row r="128" spans="1:102" x14ac:dyDescent="0.2">
      <c r="A128">
        <v>2015</v>
      </c>
      <c r="B128" t="s">
        <v>383</v>
      </c>
      <c r="C128" t="s">
        <v>160</v>
      </c>
      <c r="D128" s="16">
        <v>60649</v>
      </c>
      <c r="E128" t="s">
        <v>129</v>
      </c>
      <c r="F128" t="s">
        <v>130</v>
      </c>
      <c r="G128" t="s">
        <v>106</v>
      </c>
      <c r="I128" t="s">
        <v>106</v>
      </c>
      <c r="J128">
        <v>2009</v>
      </c>
      <c r="K128">
        <f t="shared" si="76"/>
        <v>6</v>
      </c>
      <c r="L128" t="s">
        <v>131</v>
      </c>
      <c r="M128" t="s">
        <v>131</v>
      </c>
      <c r="N128" t="s">
        <v>381</v>
      </c>
      <c r="O128" s="3">
        <v>71325</v>
      </c>
      <c r="Q128" s="3">
        <v>65912.01999999999</v>
      </c>
      <c r="R128" s="4">
        <v>1.0229878182965297</v>
      </c>
      <c r="AL128" s="6">
        <f t="shared" si="69"/>
        <v>100</v>
      </c>
      <c r="AM128" s="6">
        <v>85</v>
      </c>
      <c r="AN128" s="6">
        <v>0</v>
      </c>
      <c r="AO128" s="6">
        <v>2</v>
      </c>
      <c r="AP128" s="6">
        <v>0</v>
      </c>
      <c r="AQ128" s="6">
        <v>0</v>
      </c>
      <c r="AR128" s="6">
        <v>2</v>
      </c>
      <c r="AS128" s="6">
        <v>5</v>
      </c>
      <c r="AT128" s="6">
        <v>0</v>
      </c>
      <c r="AU128" s="6">
        <v>1</v>
      </c>
      <c r="AV128" s="6">
        <v>0</v>
      </c>
      <c r="AW128" s="6"/>
      <c r="AX128" s="6">
        <v>0</v>
      </c>
      <c r="AY128" s="6">
        <v>5</v>
      </c>
      <c r="AZ128" s="6" t="s">
        <v>384</v>
      </c>
      <c r="BA128" s="6">
        <v>0</v>
      </c>
      <c r="BB128" s="6"/>
      <c r="BC128" s="6">
        <v>0</v>
      </c>
      <c r="BD128" s="6"/>
      <c r="BE128" s="12">
        <f t="shared" si="70"/>
        <v>2</v>
      </c>
      <c r="BF128" s="12">
        <f t="shared" si="71"/>
        <v>11</v>
      </c>
      <c r="BG128" s="3">
        <f t="shared" si="67"/>
        <v>0</v>
      </c>
      <c r="BH128" s="5"/>
      <c r="BI128" s="5"/>
      <c r="BJ128" s="5"/>
      <c r="BK128" s="5"/>
      <c r="BL128" s="5"/>
      <c r="BM128" s="5"/>
      <c r="BN128" s="5"/>
      <c r="BO128" s="5"/>
      <c r="BP128" s="5"/>
      <c r="BQ128" s="5"/>
      <c r="BR128" s="5"/>
      <c r="BS128" s="5"/>
      <c r="BT128" s="5"/>
      <c r="BU128" s="5"/>
      <c r="BV128" s="5"/>
      <c r="BW128" s="5"/>
      <c r="BY128" t="s">
        <v>109</v>
      </c>
      <c r="BZ128" s="12">
        <f t="shared" si="55"/>
        <v>100</v>
      </c>
      <c r="CA128" s="12">
        <v>90</v>
      </c>
      <c r="CB128" s="12">
        <v>0</v>
      </c>
      <c r="CC128" s="12">
        <v>8</v>
      </c>
      <c r="CD128" s="12">
        <v>0</v>
      </c>
      <c r="CE128" s="12">
        <v>0</v>
      </c>
      <c r="CG128" s="12">
        <v>0</v>
      </c>
      <c r="CH128" s="12">
        <v>1</v>
      </c>
      <c r="CI128" s="12">
        <v>1</v>
      </c>
      <c r="CJ128" s="12">
        <v>0</v>
      </c>
      <c r="CK128" s="12">
        <v>0</v>
      </c>
      <c r="CL128" s="12">
        <v>0</v>
      </c>
      <c r="CN128" s="12">
        <v>0</v>
      </c>
      <c r="CR128" s="12">
        <f t="shared" si="72"/>
        <v>8</v>
      </c>
      <c r="CS128" s="12">
        <f t="shared" si="73"/>
        <v>0</v>
      </c>
      <c r="CT128" s="12">
        <f t="shared" si="74"/>
        <v>2</v>
      </c>
      <c r="CU128" s="12">
        <f t="shared" si="75"/>
        <v>0</v>
      </c>
      <c r="CX128" t="s">
        <v>116</v>
      </c>
    </row>
    <row r="129" spans="1:102" x14ac:dyDescent="0.2">
      <c r="A129">
        <v>2015</v>
      </c>
      <c r="B129" t="s">
        <v>385</v>
      </c>
      <c r="C129" t="s">
        <v>172</v>
      </c>
      <c r="D129" s="16">
        <v>54665</v>
      </c>
      <c r="E129" t="s">
        <v>129</v>
      </c>
      <c r="F129" t="s">
        <v>130</v>
      </c>
      <c r="G129" t="s">
        <v>324</v>
      </c>
      <c r="I129" t="s">
        <v>208</v>
      </c>
      <c r="J129">
        <v>2011</v>
      </c>
      <c r="K129">
        <f t="shared" si="76"/>
        <v>4</v>
      </c>
      <c r="L129" t="s">
        <v>122</v>
      </c>
      <c r="M129" t="s">
        <v>122</v>
      </c>
      <c r="N129" t="s">
        <v>360</v>
      </c>
      <c r="AL129" s="6">
        <f t="shared" si="69"/>
        <v>100</v>
      </c>
      <c r="AM129" s="6">
        <v>20</v>
      </c>
      <c r="AN129" s="6">
        <v>20</v>
      </c>
      <c r="AO129" s="6">
        <v>5</v>
      </c>
      <c r="AP129" s="6">
        <v>0</v>
      </c>
      <c r="AQ129" s="6">
        <v>15</v>
      </c>
      <c r="AR129" s="6">
        <v>5</v>
      </c>
      <c r="AS129" s="6">
        <v>15</v>
      </c>
      <c r="AT129" s="6">
        <v>0</v>
      </c>
      <c r="AU129" s="6">
        <v>5</v>
      </c>
      <c r="AV129" s="6">
        <v>15</v>
      </c>
      <c r="AW129" s="6"/>
      <c r="AX129" s="6">
        <v>0</v>
      </c>
      <c r="AY129" s="6">
        <v>0</v>
      </c>
      <c r="AZ129" s="6"/>
      <c r="BA129" s="6">
        <v>0</v>
      </c>
      <c r="BB129" s="6"/>
      <c r="BC129" s="6">
        <v>0</v>
      </c>
      <c r="BD129" s="6"/>
      <c r="BE129" s="12">
        <f t="shared" si="70"/>
        <v>5</v>
      </c>
      <c r="BF129" s="12">
        <f t="shared" si="71"/>
        <v>35</v>
      </c>
      <c r="BG129" s="3">
        <f t="shared" si="67"/>
        <v>0</v>
      </c>
      <c r="BH129" s="5"/>
      <c r="BI129" s="5"/>
      <c r="BJ129" s="5"/>
      <c r="BK129" s="5"/>
      <c r="BL129" s="5"/>
      <c r="BM129" s="5"/>
      <c r="BN129" s="5"/>
      <c r="BO129" s="5"/>
      <c r="BP129" s="5"/>
      <c r="BQ129" s="5"/>
      <c r="BR129" s="5"/>
      <c r="BS129" s="5"/>
      <c r="BT129" s="5"/>
      <c r="BU129" s="5"/>
      <c r="BV129" s="5"/>
      <c r="BW129" s="5"/>
      <c r="BY129" t="s">
        <v>109</v>
      </c>
      <c r="BZ129" s="12">
        <f t="shared" si="55"/>
        <v>100</v>
      </c>
      <c r="CA129" s="12">
        <v>0</v>
      </c>
      <c r="CB129" s="12">
        <v>0</v>
      </c>
      <c r="CC129" s="12">
        <v>95</v>
      </c>
      <c r="CD129" s="12">
        <v>0</v>
      </c>
      <c r="CE129" s="12">
        <v>0</v>
      </c>
      <c r="CG129" s="12">
        <v>5</v>
      </c>
      <c r="CH129" s="12">
        <v>0</v>
      </c>
      <c r="CI129" s="12">
        <v>0</v>
      </c>
      <c r="CJ129" s="12">
        <v>0</v>
      </c>
      <c r="CK129" s="12">
        <v>0</v>
      </c>
      <c r="CL129" s="12">
        <v>0</v>
      </c>
      <c r="CN129" s="12">
        <v>0</v>
      </c>
      <c r="CR129" s="12">
        <f t="shared" si="72"/>
        <v>95</v>
      </c>
      <c r="CS129" s="12">
        <f t="shared" si="73"/>
        <v>0</v>
      </c>
      <c r="CT129" s="12">
        <f t="shared" si="74"/>
        <v>0</v>
      </c>
      <c r="CU129" s="12">
        <f t="shared" si="75"/>
        <v>0</v>
      </c>
      <c r="CX129" t="s">
        <v>110</v>
      </c>
    </row>
    <row r="130" spans="1:102" x14ac:dyDescent="0.2">
      <c r="A130">
        <v>2015</v>
      </c>
      <c r="B130" t="s">
        <v>386</v>
      </c>
      <c r="C130" t="s">
        <v>387</v>
      </c>
      <c r="D130" s="16">
        <v>38632</v>
      </c>
      <c r="E130" t="s">
        <v>104</v>
      </c>
      <c r="F130" t="s">
        <v>105</v>
      </c>
      <c r="G130" t="s">
        <v>106</v>
      </c>
      <c r="I130" t="s">
        <v>106</v>
      </c>
      <c r="J130">
        <v>2014</v>
      </c>
      <c r="K130">
        <f t="shared" si="76"/>
        <v>1</v>
      </c>
      <c r="L130" t="s">
        <v>108</v>
      </c>
      <c r="M130" t="s">
        <v>108</v>
      </c>
      <c r="N130" t="s">
        <v>360</v>
      </c>
      <c r="O130" s="3">
        <v>57574</v>
      </c>
      <c r="P130" s="3">
        <v>44054</v>
      </c>
      <c r="Q130" s="3">
        <v>98562</v>
      </c>
      <c r="R130" s="4">
        <v>1.8583117900441171</v>
      </c>
      <c r="S130" s="5">
        <f t="shared" ref="S130:S153" si="90">SUM(T130:AJ130)</f>
        <v>44054</v>
      </c>
      <c r="T130" s="5">
        <v>39649</v>
      </c>
      <c r="U130" s="5">
        <v>0</v>
      </c>
      <c r="V130" s="5">
        <v>0</v>
      </c>
      <c r="W130" s="5">
        <v>0</v>
      </c>
      <c r="X130" s="5">
        <v>0</v>
      </c>
      <c r="Y130" s="5">
        <v>4405</v>
      </c>
      <c r="Z130" s="5">
        <v>0</v>
      </c>
      <c r="AA130" s="5">
        <v>0</v>
      </c>
      <c r="AB130" s="5">
        <v>0</v>
      </c>
      <c r="AC130" s="5">
        <v>0</v>
      </c>
      <c r="AD130" s="5" t="s">
        <v>357</v>
      </c>
      <c r="AE130" s="5">
        <v>0</v>
      </c>
      <c r="AF130" s="5">
        <v>0</v>
      </c>
      <c r="AH130" s="5">
        <v>0</v>
      </c>
      <c r="AJ130" s="3">
        <v>0</v>
      </c>
      <c r="AL130" s="6">
        <f t="shared" si="69"/>
        <v>100</v>
      </c>
      <c r="AM130" s="12">
        <v>90.000907976574211</v>
      </c>
      <c r="AN130" s="12">
        <v>0</v>
      </c>
      <c r="AO130" s="12">
        <v>0</v>
      </c>
      <c r="AP130" s="12">
        <v>0</v>
      </c>
      <c r="AQ130" s="12">
        <v>0</v>
      </c>
      <c r="AR130" s="12">
        <v>9.9990920234257956</v>
      </c>
      <c r="AS130" s="12">
        <v>0</v>
      </c>
      <c r="AT130" s="12">
        <v>0</v>
      </c>
      <c r="AU130" s="12">
        <v>0</v>
      </c>
      <c r="AV130" s="12">
        <v>0</v>
      </c>
      <c r="AW130" s="12"/>
      <c r="AX130" s="12">
        <v>0</v>
      </c>
      <c r="AY130" s="12">
        <v>0</v>
      </c>
      <c r="AZ130" s="12">
        <v>0</v>
      </c>
      <c r="BA130" s="12">
        <v>0</v>
      </c>
      <c r="BB130" s="12">
        <v>0</v>
      </c>
      <c r="BC130" s="12">
        <v>0</v>
      </c>
      <c r="BE130" s="12">
        <f t="shared" si="70"/>
        <v>0</v>
      </c>
      <c r="BF130" s="12">
        <f t="shared" si="71"/>
        <v>0</v>
      </c>
      <c r="BG130" s="3">
        <f t="shared" ref="BG130:BG154" si="91">SUM(BH130:BW130)</f>
        <v>44054</v>
      </c>
      <c r="BH130">
        <v>0</v>
      </c>
      <c r="BI130">
        <v>0</v>
      </c>
      <c r="BJ130">
        <v>44054</v>
      </c>
      <c r="BK130">
        <v>0</v>
      </c>
      <c r="BL130">
        <v>0</v>
      </c>
      <c r="BM130">
        <v>0</v>
      </c>
      <c r="BN130">
        <v>0</v>
      </c>
      <c r="BO130">
        <v>0</v>
      </c>
      <c r="BP130">
        <v>0</v>
      </c>
      <c r="BQ130">
        <v>0</v>
      </c>
      <c r="BR130">
        <v>0</v>
      </c>
      <c r="BS130">
        <v>0</v>
      </c>
      <c r="BT130">
        <v>0</v>
      </c>
      <c r="BU130">
        <v>0</v>
      </c>
      <c r="BV130" t="s">
        <v>388</v>
      </c>
      <c r="BW130">
        <v>0</v>
      </c>
      <c r="BY130" t="s">
        <v>109</v>
      </c>
      <c r="BZ130" s="12">
        <f t="shared" ref="BZ130:BZ193" si="92">SUM(CA130:CP130)</f>
        <v>100</v>
      </c>
      <c r="CA130" s="10">
        <v>0</v>
      </c>
      <c r="CB130" s="10">
        <v>0</v>
      </c>
      <c r="CC130" s="10">
        <v>100</v>
      </c>
      <c r="CD130" s="10">
        <v>0</v>
      </c>
      <c r="CE130" s="10">
        <v>0</v>
      </c>
      <c r="CF130" s="10">
        <v>0</v>
      </c>
      <c r="CG130" s="10">
        <v>0</v>
      </c>
      <c r="CH130" s="10">
        <v>0</v>
      </c>
      <c r="CI130" s="10">
        <v>0</v>
      </c>
      <c r="CJ130" s="10">
        <v>0</v>
      </c>
      <c r="CK130" s="10">
        <v>0</v>
      </c>
      <c r="CL130" s="10">
        <v>0</v>
      </c>
      <c r="CM130" s="10">
        <v>0</v>
      </c>
      <c r="CN130" s="10">
        <v>0</v>
      </c>
      <c r="CO130" s="10"/>
      <c r="CP130" s="10">
        <v>0</v>
      </c>
      <c r="CR130" s="12">
        <f t="shared" si="72"/>
        <v>100</v>
      </c>
      <c r="CS130" s="12">
        <f t="shared" si="73"/>
        <v>0</v>
      </c>
      <c r="CT130" s="12">
        <f t="shared" si="74"/>
        <v>0</v>
      </c>
      <c r="CU130" s="12">
        <f t="shared" si="75"/>
        <v>0</v>
      </c>
      <c r="CX130" t="s">
        <v>116</v>
      </c>
    </row>
    <row r="131" spans="1:102" x14ac:dyDescent="0.2">
      <c r="A131">
        <v>2015</v>
      </c>
      <c r="B131" t="s">
        <v>389</v>
      </c>
      <c r="C131" t="s">
        <v>103</v>
      </c>
      <c r="D131" s="16">
        <v>37406</v>
      </c>
      <c r="E131" t="s">
        <v>104</v>
      </c>
      <c r="F131" t="s">
        <v>105</v>
      </c>
      <c r="G131" t="s">
        <v>106</v>
      </c>
      <c r="H131" t="s">
        <v>390</v>
      </c>
      <c r="I131" t="s">
        <v>106</v>
      </c>
      <c r="J131">
        <v>2014</v>
      </c>
      <c r="K131">
        <f t="shared" si="76"/>
        <v>1</v>
      </c>
      <c r="L131" t="s">
        <v>108</v>
      </c>
      <c r="M131" t="s">
        <v>108</v>
      </c>
      <c r="N131" t="s">
        <v>356</v>
      </c>
      <c r="O131" s="3">
        <v>306000</v>
      </c>
      <c r="P131" s="3">
        <v>26000</v>
      </c>
      <c r="Q131" s="3">
        <v>270132</v>
      </c>
      <c r="R131" s="4">
        <v>0.97724223529411769</v>
      </c>
      <c r="S131" s="5">
        <f t="shared" si="90"/>
        <v>26000</v>
      </c>
      <c r="T131" s="5">
        <f>P131*(AM131/100)</f>
        <v>23400</v>
      </c>
      <c r="U131" s="5">
        <f>P131*(AN131/100)</f>
        <v>0</v>
      </c>
      <c r="V131" s="5">
        <f>P131*(AO131/100)</f>
        <v>0</v>
      </c>
      <c r="W131" s="5">
        <f>P131*(AP131/100)</f>
        <v>0</v>
      </c>
      <c r="X131" s="5">
        <f>P131*(AQ131/100)</f>
        <v>0</v>
      </c>
      <c r="Y131" s="5">
        <f>P131*(AR131/100)</f>
        <v>520</v>
      </c>
      <c r="Z131" s="5">
        <f>P131*(AS131/100)</f>
        <v>1040</v>
      </c>
      <c r="AA131" s="5">
        <f>P131*(AT131/100)</f>
        <v>0</v>
      </c>
      <c r="AB131" s="5">
        <f>P131*(AU131/100)</f>
        <v>0</v>
      </c>
      <c r="AC131" s="5">
        <f>P131*(AV131/100)</f>
        <v>1040</v>
      </c>
      <c r="AE131" s="5">
        <f>P131*(AX131/100)</f>
        <v>0</v>
      </c>
      <c r="AF131" s="5">
        <f>P131*(AY131/100)</f>
        <v>0</v>
      </c>
      <c r="AH131" s="5">
        <f>P131*(BA131/100)</f>
        <v>0</v>
      </c>
      <c r="AI131" s="5"/>
      <c r="AJ131" s="5">
        <f>P131*(BC131/100)</f>
        <v>0</v>
      </c>
      <c r="AL131" s="6">
        <f t="shared" si="69"/>
        <v>100</v>
      </c>
      <c r="AM131" s="6">
        <v>90</v>
      </c>
      <c r="AN131" s="6">
        <v>0</v>
      </c>
      <c r="AO131" s="6">
        <v>0</v>
      </c>
      <c r="AP131" s="6">
        <v>0</v>
      </c>
      <c r="AQ131" s="6">
        <v>0</v>
      </c>
      <c r="AR131" s="6">
        <v>2</v>
      </c>
      <c r="AS131" s="6">
        <v>4</v>
      </c>
      <c r="AT131" s="6">
        <v>0</v>
      </c>
      <c r="AU131" s="6">
        <v>0</v>
      </c>
      <c r="AV131" s="6">
        <v>4</v>
      </c>
      <c r="AW131" s="6"/>
      <c r="AX131" s="6">
        <v>0</v>
      </c>
      <c r="AY131" s="6">
        <v>0</v>
      </c>
      <c r="AZ131" s="6"/>
      <c r="BA131" s="6">
        <v>0</v>
      </c>
      <c r="BB131" s="6"/>
      <c r="BC131" s="6">
        <v>0</v>
      </c>
      <c r="BD131" s="6"/>
      <c r="BE131" s="12">
        <f t="shared" si="70"/>
        <v>0</v>
      </c>
      <c r="BF131" s="12">
        <f t="shared" si="71"/>
        <v>8</v>
      </c>
      <c r="BG131" s="3">
        <f t="shared" si="91"/>
        <v>26000</v>
      </c>
      <c r="BH131" s="5">
        <v>520</v>
      </c>
      <c r="BI131" s="5">
        <v>0</v>
      </c>
      <c r="BJ131" s="5">
        <v>5980</v>
      </c>
      <c r="BK131" s="5">
        <v>16900</v>
      </c>
      <c r="BL131" s="5">
        <v>520</v>
      </c>
      <c r="BM131" s="5">
        <v>0</v>
      </c>
      <c r="BN131" s="5">
        <v>0</v>
      </c>
      <c r="BO131" s="5">
        <v>0</v>
      </c>
      <c r="BP131" s="5">
        <v>0</v>
      </c>
      <c r="BQ131" s="5">
        <v>1560</v>
      </c>
      <c r="BR131" s="5">
        <v>0</v>
      </c>
      <c r="BS131" s="5">
        <v>0</v>
      </c>
      <c r="BT131" s="5">
        <v>0</v>
      </c>
      <c r="BU131" s="5">
        <v>520</v>
      </c>
      <c r="BV131" s="5"/>
      <c r="BW131" s="5">
        <v>0</v>
      </c>
      <c r="BY131" t="s">
        <v>109</v>
      </c>
      <c r="BZ131" s="12">
        <f t="shared" si="92"/>
        <v>100</v>
      </c>
      <c r="CA131" s="12">
        <v>2</v>
      </c>
      <c r="CB131" s="12">
        <v>0</v>
      </c>
      <c r="CC131" s="12">
        <v>23</v>
      </c>
      <c r="CD131" s="12">
        <v>65</v>
      </c>
      <c r="CE131" s="12">
        <v>2</v>
      </c>
      <c r="CG131" s="12">
        <v>0</v>
      </c>
      <c r="CH131" s="12">
        <v>0</v>
      </c>
      <c r="CI131" s="12">
        <v>0</v>
      </c>
      <c r="CJ131" s="12">
        <v>6</v>
      </c>
      <c r="CK131" s="12">
        <v>0</v>
      </c>
      <c r="CL131" s="12">
        <v>0</v>
      </c>
      <c r="CN131" s="12">
        <v>2</v>
      </c>
      <c r="CO131" t="s">
        <v>391</v>
      </c>
      <c r="CP131" s="12">
        <v>0</v>
      </c>
      <c r="CR131" s="12">
        <f t="shared" si="72"/>
        <v>23</v>
      </c>
      <c r="CS131" s="12">
        <f t="shared" si="73"/>
        <v>2</v>
      </c>
      <c r="CT131" s="12">
        <f t="shared" si="74"/>
        <v>6</v>
      </c>
      <c r="CU131" s="12">
        <f t="shared" si="75"/>
        <v>2</v>
      </c>
      <c r="CX131" t="s">
        <v>116</v>
      </c>
    </row>
    <row r="132" spans="1:102" x14ac:dyDescent="0.2">
      <c r="A132">
        <v>2015</v>
      </c>
      <c r="B132" t="s">
        <v>392</v>
      </c>
      <c r="C132" t="s">
        <v>387</v>
      </c>
      <c r="D132" s="16">
        <v>39063</v>
      </c>
      <c r="E132" t="s">
        <v>104</v>
      </c>
      <c r="F132" t="s">
        <v>105</v>
      </c>
      <c r="G132" t="s">
        <v>106</v>
      </c>
      <c r="I132" t="s">
        <v>106</v>
      </c>
      <c r="J132">
        <v>2013</v>
      </c>
      <c r="K132">
        <f t="shared" si="76"/>
        <v>2</v>
      </c>
      <c r="L132" t="s">
        <v>108</v>
      </c>
      <c r="M132" t="s">
        <v>108</v>
      </c>
      <c r="N132" t="s">
        <v>356</v>
      </c>
      <c r="O132" s="3">
        <v>305000</v>
      </c>
      <c r="P132" s="3">
        <v>305</v>
      </c>
      <c r="Q132" s="3">
        <v>161800</v>
      </c>
      <c r="R132" s="4">
        <v>0.58725442622950819</v>
      </c>
      <c r="S132" s="5">
        <f t="shared" si="90"/>
        <v>305</v>
      </c>
      <c r="T132" s="5">
        <f>P132*(AM132/100)</f>
        <v>0</v>
      </c>
      <c r="U132" s="5">
        <f>P132*(AN132/100)</f>
        <v>305</v>
      </c>
      <c r="V132" s="5">
        <f>P132*(AO132/100)</f>
        <v>0</v>
      </c>
      <c r="W132" s="5">
        <f>P132*(AP132/100)</f>
        <v>0</v>
      </c>
      <c r="X132" s="5">
        <f>P132*(AQ132/100)</f>
        <v>0</v>
      </c>
      <c r="Y132" s="5">
        <f>P132*(AR132/100)</f>
        <v>0</v>
      </c>
      <c r="Z132" s="5">
        <f>P132*(AS132/100)</f>
        <v>0</v>
      </c>
      <c r="AA132" s="5">
        <f>P132*(AT132/100)</f>
        <v>0</v>
      </c>
      <c r="AB132" s="5">
        <f>P132*(AU132/100)</f>
        <v>0</v>
      </c>
      <c r="AC132" s="5">
        <f>P132*(AV132/100)</f>
        <v>0</v>
      </c>
      <c r="AE132" s="5">
        <f>P132*(AX132/100)</f>
        <v>0</v>
      </c>
      <c r="AF132" s="5">
        <f>P132*(AY132/100)</f>
        <v>0</v>
      </c>
      <c r="AH132" s="5">
        <f>P132*(BA132/100)</f>
        <v>0</v>
      </c>
      <c r="AI132" s="5"/>
      <c r="AJ132" s="5">
        <f>P132*(BC132/100)</f>
        <v>0</v>
      </c>
      <c r="AL132" s="6">
        <f t="shared" si="69"/>
        <v>100</v>
      </c>
      <c r="AM132" s="6">
        <v>0</v>
      </c>
      <c r="AN132" s="6">
        <v>100</v>
      </c>
      <c r="AO132" s="6">
        <v>0</v>
      </c>
      <c r="AP132" s="6">
        <v>0</v>
      </c>
      <c r="AQ132" s="6">
        <v>0</v>
      </c>
      <c r="AR132" s="6">
        <v>0</v>
      </c>
      <c r="AS132" s="6">
        <v>0</v>
      </c>
      <c r="AT132" s="6">
        <v>0</v>
      </c>
      <c r="AU132" s="6">
        <v>0</v>
      </c>
      <c r="AV132" s="6">
        <v>0</v>
      </c>
      <c r="AW132" s="6"/>
      <c r="AX132" s="6">
        <v>0</v>
      </c>
      <c r="AY132" s="6">
        <v>0</v>
      </c>
      <c r="AZ132" s="6"/>
      <c r="BA132" s="6">
        <v>0</v>
      </c>
      <c r="BB132" s="6"/>
      <c r="BC132" s="6">
        <v>0</v>
      </c>
      <c r="BD132" s="6"/>
      <c r="BE132" s="12">
        <f t="shared" si="70"/>
        <v>0</v>
      </c>
      <c r="BF132" s="12">
        <f t="shared" si="71"/>
        <v>0</v>
      </c>
      <c r="BG132" s="3">
        <f t="shared" si="91"/>
        <v>305</v>
      </c>
      <c r="BH132" s="5">
        <v>0</v>
      </c>
      <c r="BI132" s="5">
        <v>0</v>
      </c>
      <c r="BJ132" s="5">
        <v>0</v>
      </c>
      <c r="BK132" s="5">
        <v>0</v>
      </c>
      <c r="BL132" s="5">
        <v>0</v>
      </c>
      <c r="BM132" s="5">
        <v>0</v>
      </c>
      <c r="BN132" s="5">
        <v>0</v>
      </c>
      <c r="BO132" s="5">
        <v>0</v>
      </c>
      <c r="BP132" s="5">
        <v>305</v>
      </c>
      <c r="BQ132" s="5">
        <v>0</v>
      </c>
      <c r="BR132" s="5">
        <v>0</v>
      </c>
      <c r="BS132" s="5">
        <v>0</v>
      </c>
      <c r="BT132" s="5">
        <v>0</v>
      </c>
      <c r="BU132" s="5">
        <v>0</v>
      </c>
      <c r="BV132" s="5"/>
      <c r="BW132" s="5">
        <v>0</v>
      </c>
      <c r="BY132" t="s">
        <v>109</v>
      </c>
      <c r="BZ132" s="12">
        <f t="shared" si="92"/>
        <v>100</v>
      </c>
      <c r="CA132" s="12">
        <v>0</v>
      </c>
      <c r="CB132" s="12">
        <v>0</v>
      </c>
      <c r="CC132" s="12">
        <v>0</v>
      </c>
      <c r="CD132" s="12">
        <v>0</v>
      </c>
      <c r="CE132" s="12">
        <v>0</v>
      </c>
      <c r="CG132" s="12">
        <v>0</v>
      </c>
      <c r="CH132" s="12">
        <v>0</v>
      </c>
      <c r="CI132" s="12">
        <v>100</v>
      </c>
      <c r="CJ132" s="12">
        <v>0</v>
      </c>
      <c r="CK132" s="12">
        <v>0</v>
      </c>
      <c r="CL132" s="12">
        <v>0</v>
      </c>
      <c r="CN132" s="12">
        <v>0</v>
      </c>
      <c r="CR132" s="12">
        <f t="shared" si="72"/>
        <v>0</v>
      </c>
      <c r="CS132" s="12">
        <f t="shared" si="73"/>
        <v>0</v>
      </c>
      <c r="CT132" s="12">
        <f t="shared" si="74"/>
        <v>100</v>
      </c>
      <c r="CU132" s="12">
        <f t="shared" si="75"/>
        <v>0</v>
      </c>
      <c r="CX132" t="s">
        <v>126</v>
      </c>
    </row>
    <row r="133" spans="1:102" x14ac:dyDescent="0.2">
      <c r="A133">
        <v>2015</v>
      </c>
      <c r="B133" t="s">
        <v>393</v>
      </c>
      <c r="C133" t="s">
        <v>135</v>
      </c>
      <c r="D133" s="16">
        <v>14057</v>
      </c>
      <c r="E133" t="s">
        <v>136</v>
      </c>
      <c r="F133" t="s">
        <v>137</v>
      </c>
      <c r="G133" t="s">
        <v>142</v>
      </c>
      <c r="I133" t="s">
        <v>143</v>
      </c>
      <c r="J133">
        <v>1957</v>
      </c>
      <c r="K133">
        <f t="shared" si="76"/>
        <v>58</v>
      </c>
      <c r="L133" t="s">
        <v>148</v>
      </c>
      <c r="M133" t="s">
        <v>149</v>
      </c>
      <c r="N133" t="s">
        <v>356</v>
      </c>
      <c r="O133" s="3">
        <v>8444194</v>
      </c>
      <c r="P133" s="3">
        <v>6879345</v>
      </c>
      <c r="Q133" s="3">
        <v>7009821</v>
      </c>
      <c r="R133" s="4">
        <v>0.91895944681043562</v>
      </c>
      <c r="S133" s="5">
        <f t="shared" si="90"/>
        <v>6879345</v>
      </c>
      <c r="T133" s="5">
        <v>6724008</v>
      </c>
      <c r="U133" s="5">
        <v>0</v>
      </c>
      <c r="V133" s="5">
        <v>0</v>
      </c>
      <c r="W133" s="5">
        <v>0</v>
      </c>
      <c r="X133" s="5">
        <v>0</v>
      </c>
      <c r="Y133" s="5">
        <v>0</v>
      </c>
      <c r="Z133" s="5">
        <v>0</v>
      </c>
      <c r="AA133" s="5">
        <v>0</v>
      </c>
      <c r="AB133" s="5">
        <v>0</v>
      </c>
      <c r="AC133" s="5">
        <v>0</v>
      </c>
      <c r="AD133" s="5" t="s">
        <v>357</v>
      </c>
      <c r="AE133" s="5">
        <v>0</v>
      </c>
      <c r="AF133" s="5">
        <v>155337</v>
      </c>
      <c r="AG133" s="5" t="s">
        <v>394</v>
      </c>
      <c r="AH133" s="5">
        <v>0</v>
      </c>
      <c r="AJ133" s="3">
        <v>0</v>
      </c>
      <c r="AL133" s="6">
        <f t="shared" si="69"/>
        <v>100</v>
      </c>
      <c r="AM133" s="12">
        <v>97.741979796041633</v>
      </c>
      <c r="AN133" s="12">
        <v>0</v>
      </c>
      <c r="AO133" s="12">
        <v>0</v>
      </c>
      <c r="AP133" s="12">
        <v>0</v>
      </c>
      <c r="AQ133" s="12">
        <v>0</v>
      </c>
      <c r="AR133" s="12">
        <v>0</v>
      </c>
      <c r="AS133" s="12">
        <v>0</v>
      </c>
      <c r="AT133" s="12">
        <v>0</v>
      </c>
      <c r="AU133" s="12">
        <v>0</v>
      </c>
      <c r="AV133" s="12">
        <v>0</v>
      </c>
      <c r="AW133" s="12"/>
      <c r="AX133" s="12">
        <v>0</v>
      </c>
      <c r="AY133" s="12">
        <v>2.2580202039583712</v>
      </c>
      <c r="AZ133" s="12"/>
      <c r="BA133" s="12">
        <v>0</v>
      </c>
      <c r="BB133" s="12">
        <v>0</v>
      </c>
      <c r="BC133" s="12">
        <v>0</v>
      </c>
      <c r="BE133" s="12">
        <f t="shared" si="70"/>
        <v>0</v>
      </c>
      <c r="BF133" s="12">
        <f t="shared" si="71"/>
        <v>2.2580202039583712</v>
      </c>
      <c r="BG133" s="3">
        <f t="shared" si="91"/>
        <v>6879345</v>
      </c>
      <c r="BH133" s="5">
        <v>0</v>
      </c>
      <c r="BI133" s="5">
        <v>2682944.5500000003</v>
      </c>
      <c r="BJ133" s="5">
        <v>68793.45</v>
      </c>
      <c r="BK133" s="5">
        <v>0</v>
      </c>
      <c r="BL133" s="5">
        <v>3990020.0999999996</v>
      </c>
      <c r="BM133" s="5">
        <v>0</v>
      </c>
      <c r="BN133" s="5">
        <v>137586.9</v>
      </c>
      <c r="BO133" s="5">
        <v>0</v>
      </c>
      <c r="BP133" s="5">
        <v>0</v>
      </c>
      <c r="BQ133" s="5">
        <v>0</v>
      </c>
      <c r="BR133" s="5">
        <v>0</v>
      </c>
      <c r="BS133" s="5">
        <v>0</v>
      </c>
      <c r="BT133" s="5">
        <v>0</v>
      </c>
      <c r="BU133" s="5">
        <v>0</v>
      </c>
      <c r="BV133" s="5"/>
      <c r="BW133" s="5">
        <v>0</v>
      </c>
      <c r="BY133" t="s">
        <v>109</v>
      </c>
      <c r="BZ133" s="12">
        <f t="shared" si="92"/>
        <v>100</v>
      </c>
      <c r="CA133" s="12">
        <v>0</v>
      </c>
      <c r="CB133" s="12">
        <v>39</v>
      </c>
      <c r="CC133" s="12">
        <v>1</v>
      </c>
      <c r="CD133" s="12">
        <v>0</v>
      </c>
      <c r="CE133" s="12">
        <v>58</v>
      </c>
      <c r="CG133" s="12">
        <v>2</v>
      </c>
      <c r="CH133" s="12">
        <v>0</v>
      </c>
      <c r="CI133" s="12">
        <v>0</v>
      </c>
      <c r="CJ133" s="12">
        <v>0</v>
      </c>
      <c r="CK133" s="12">
        <v>0</v>
      </c>
      <c r="CL133" s="12">
        <v>0</v>
      </c>
      <c r="CN133" s="12">
        <v>0</v>
      </c>
      <c r="CR133" s="12">
        <f t="shared" si="72"/>
        <v>40</v>
      </c>
      <c r="CS133" s="12">
        <f t="shared" si="73"/>
        <v>58</v>
      </c>
      <c r="CT133" s="12">
        <f t="shared" si="74"/>
        <v>0</v>
      </c>
      <c r="CU133" s="12">
        <f t="shared" si="75"/>
        <v>0</v>
      </c>
      <c r="CX133" t="s">
        <v>110</v>
      </c>
    </row>
    <row r="134" spans="1:102" x14ac:dyDescent="0.2">
      <c r="A134">
        <v>2015</v>
      </c>
      <c r="B134" t="s">
        <v>395</v>
      </c>
      <c r="C134" t="s">
        <v>135</v>
      </c>
      <c r="D134" s="16">
        <v>12401</v>
      </c>
      <c r="E134" t="s">
        <v>136</v>
      </c>
      <c r="F134" t="s">
        <v>137</v>
      </c>
      <c r="G134" t="s">
        <v>347</v>
      </c>
      <c r="I134" t="s">
        <v>121</v>
      </c>
      <c r="J134">
        <v>2009</v>
      </c>
      <c r="K134">
        <f t="shared" si="76"/>
        <v>6</v>
      </c>
      <c r="L134" t="s">
        <v>131</v>
      </c>
      <c r="M134" t="s">
        <v>131</v>
      </c>
      <c r="N134" t="s">
        <v>360</v>
      </c>
      <c r="O134" s="3">
        <v>6000000</v>
      </c>
      <c r="P134" s="3">
        <v>6000000</v>
      </c>
      <c r="Q134" s="3">
        <v>2586000</v>
      </c>
      <c r="R134" s="4">
        <v>0.47711700000000001</v>
      </c>
      <c r="S134" s="5">
        <f t="shared" si="90"/>
        <v>6000000</v>
      </c>
      <c r="T134" s="5">
        <f>P134*(AM134/100)</f>
        <v>1200000</v>
      </c>
      <c r="U134" s="5">
        <f>P134*(AN134/100)</f>
        <v>2100000</v>
      </c>
      <c r="V134" s="5">
        <f>P134*(AO134/100)</f>
        <v>900000</v>
      </c>
      <c r="W134" s="5">
        <f>P134*(AP134/100)</f>
        <v>0</v>
      </c>
      <c r="X134" s="5">
        <f>P134*(AQ134/100)</f>
        <v>0</v>
      </c>
      <c r="Y134" s="5">
        <f>P134*(AR134/100)</f>
        <v>0</v>
      </c>
      <c r="Z134" s="5">
        <f>P134*(AS134/100)</f>
        <v>0</v>
      </c>
      <c r="AA134" s="5">
        <f>P134*(AT134/100)</f>
        <v>0</v>
      </c>
      <c r="AB134" s="5">
        <f>P134*(AU134/100)</f>
        <v>0</v>
      </c>
      <c r="AC134" s="5">
        <f>P134*(AV134/100)</f>
        <v>1800000</v>
      </c>
      <c r="AE134" s="5">
        <f>P134*(AX134/100)</f>
        <v>0</v>
      </c>
      <c r="AF134" s="5">
        <f>P134*(AY134/100)</f>
        <v>0</v>
      </c>
      <c r="AH134" s="5">
        <f>P134*(BA134/100)</f>
        <v>0</v>
      </c>
      <c r="AI134" s="5"/>
      <c r="AJ134" s="5">
        <f>P134*(BC134/100)</f>
        <v>0</v>
      </c>
      <c r="AL134" s="6">
        <f t="shared" si="69"/>
        <v>100</v>
      </c>
      <c r="AM134" s="6">
        <v>20</v>
      </c>
      <c r="AN134" s="6">
        <v>35</v>
      </c>
      <c r="AO134" s="6">
        <v>15</v>
      </c>
      <c r="AP134" s="6">
        <v>0</v>
      </c>
      <c r="AQ134" s="6">
        <v>0</v>
      </c>
      <c r="AR134" s="6">
        <v>0</v>
      </c>
      <c r="AS134" s="6">
        <v>0</v>
      </c>
      <c r="AT134" s="6">
        <v>0</v>
      </c>
      <c r="AU134" s="6">
        <v>0</v>
      </c>
      <c r="AV134" s="6">
        <v>30</v>
      </c>
      <c r="AW134" s="6"/>
      <c r="AX134" s="6">
        <v>0</v>
      </c>
      <c r="AY134" s="6">
        <v>0</v>
      </c>
      <c r="AZ134" s="6"/>
      <c r="BA134" s="6">
        <v>0</v>
      </c>
      <c r="BB134" s="6"/>
      <c r="BC134" s="6">
        <v>0</v>
      </c>
      <c r="BD134" s="6"/>
      <c r="BE134" s="12">
        <f t="shared" si="70"/>
        <v>15</v>
      </c>
      <c r="BF134" s="12">
        <f t="shared" si="71"/>
        <v>30</v>
      </c>
      <c r="BG134" s="3">
        <f t="shared" si="91"/>
        <v>6000000</v>
      </c>
      <c r="BH134" s="5">
        <v>360000</v>
      </c>
      <c r="BI134" s="5">
        <v>300000</v>
      </c>
      <c r="BJ134" s="5">
        <v>1620000</v>
      </c>
      <c r="BK134" s="5">
        <v>900000</v>
      </c>
      <c r="BL134" s="5">
        <v>900000</v>
      </c>
      <c r="BM134" s="5">
        <v>0</v>
      </c>
      <c r="BN134" s="5">
        <v>0</v>
      </c>
      <c r="BO134" s="5">
        <v>0</v>
      </c>
      <c r="BP134" s="5">
        <v>900000</v>
      </c>
      <c r="BQ134" s="5">
        <v>900000</v>
      </c>
      <c r="BR134" s="5">
        <v>120000</v>
      </c>
      <c r="BS134" s="5">
        <v>0</v>
      </c>
      <c r="BT134" s="5">
        <v>0</v>
      </c>
      <c r="BU134" s="5">
        <v>0</v>
      </c>
      <c r="BV134" s="5"/>
      <c r="BW134" s="5">
        <v>0</v>
      </c>
      <c r="BY134" t="s">
        <v>109</v>
      </c>
      <c r="BZ134" s="12">
        <f t="shared" si="92"/>
        <v>100</v>
      </c>
      <c r="CA134" s="12">
        <v>6</v>
      </c>
      <c r="CB134" s="12">
        <v>5</v>
      </c>
      <c r="CC134" s="12">
        <v>27</v>
      </c>
      <c r="CD134" s="12">
        <v>15</v>
      </c>
      <c r="CE134" s="12">
        <v>15</v>
      </c>
      <c r="CG134" s="12">
        <v>0</v>
      </c>
      <c r="CH134" s="12">
        <v>0</v>
      </c>
      <c r="CI134" s="12">
        <v>15</v>
      </c>
      <c r="CJ134" s="12">
        <v>15</v>
      </c>
      <c r="CK134" s="12">
        <v>2</v>
      </c>
      <c r="CL134" s="12">
        <v>0</v>
      </c>
      <c r="CN134" s="12">
        <v>0</v>
      </c>
      <c r="CR134" s="12">
        <f t="shared" si="72"/>
        <v>32</v>
      </c>
      <c r="CS134" s="12">
        <f t="shared" si="73"/>
        <v>15</v>
      </c>
      <c r="CT134" s="12">
        <f t="shared" si="74"/>
        <v>32</v>
      </c>
      <c r="CU134" s="12">
        <f t="shared" si="75"/>
        <v>0</v>
      </c>
      <c r="CX134" t="s">
        <v>110</v>
      </c>
    </row>
    <row r="135" spans="1:102" x14ac:dyDescent="0.2">
      <c r="A135">
        <v>2015</v>
      </c>
      <c r="B135" t="s">
        <v>396</v>
      </c>
      <c r="C135" t="s">
        <v>180</v>
      </c>
      <c r="D135" s="16">
        <v>17229</v>
      </c>
      <c r="E135" t="s">
        <v>136</v>
      </c>
      <c r="F135" t="s">
        <v>137</v>
      </c>
      <c r="G135" t="s">
        <v>142</v>
      </c>
      <c r="I135" t="s">
        <v>143</v>
      </c>
      <c r="J135">
        <v>1988</v>
      </c>
      <c r="K135">
        <f t="shared" si="76"/>
        <v>27</v>
      </c>
      <c r="L135" t="s">
        <v>148</v>
      </c>
      <c r="M135" t="s">
        <v>149</v>
      </c>
      <c r="N135" t="s">
        <v>356</v>
      </c>
      <c r="O135" s="3">
        <v>3381997</v>
      </c>
      <c r="P135" s="3">
        <v>3100000</v>
      </c>
      <c r="Q135" s="3">
        <v>3231253</v>
      </c>
      <c r="R135" s="4">
        <v>1.0576582625590738</v>
      </c>
      <c r="S135" s="5">
        <f t="shared" si="90"/>
        <v>3100000</v>
      </c>
      <c r="T135" s="5">
        <f>P135*(AM135/100)</f>
        <v>3038000</v>
      </c>
      <c r="U135" s="5">
        <f>P135*(AN135/100)</f>
        <v>0</v>
      </c>
      <c r="V135" s="5">
        <f>P135*(AO135/100)</f>
        <v>0</v>
      </c>
      <c r="W135" s="5">
        <f>P135*(AP135/100)</f>
        <v>0</v>
      </c>
      <c r="X135" s="5">
        <f>P135*(AQ135/100)</f>
        <v>0</v>
      </c>
      <c r="Y135" s="5">
        <f>P135*(AR135/100)</f>
        <v>62000</v>
      </c>
      <c r="Z135" s="5">
        <f>P135*(AS135/100)</f>
        <v>0</v>
      </c>
      <c r="AA135" s="5">
        <f>P135*(AT135/100)</f>
        <v>0</v>
      </c>
      <c r="AB135" s="5">
        <f>P135*(AU135/100)</f>
        <v>0</v>
      </c>
      <c r="AC135" s="5">
        <f>P135*(AV135/100)</f>
        <v>0</v>
      </c>
      <c r="AE135" s="5">
        <f>P135*(AX135/100)</f>
        <v>0</v>
      </c>
      <c r="AF135" s="5">
        <f>P135*(AY135/100)</f>
        <v>0</v>
      </c>
      <c r="AH135" s="5">
        <f>P135*(BA135/100)</f>
        <v>0</v>
      </c>
      <c r="AI135" s="5"/>
      <c r="AJ135" s="5">
        <f>P135*(BC135/100)</f>
        <v>0</v>
      </c>
      <c r="AL135" s="6">
        <f t="shared" si="69"/>
        <v>100</v>
      </c>
      <c r="AM135" s="6">
        <v>98</v>
      </c>
      <c r="AN135" s="6">
        <v>0</v>
      </c>
      <c r="AO135" s="6">
        <v>0</v>
      </c>
      <c r="AP135" s="6">
        <v>0</v>
      </c>
      <c r="AQ135" s="6">
        <v>0</v>
      </c>
      <c r="AR135" s="6">
        <v>2</v>
      </c>
      <c r="AS135" s="6">
        <v>0</v>
      </c>
      <c r="AT135" s="6">
        <v>0</v>
      </c>
      <c r="AU135" s="6">
        <v>0</v>
      </c>
      <c r="AV135" s="6">
        <v>0</v>
      </c>
      <c r="AW135" s="6"/>
      <c r="AX135" s="6">
        <v>0</v>
      </c>
      <c r="AY135" s="6">
        <v>0</v>
      </c>
      <c r="AZ135" s="6"/>
      <c r="BA135" s="6">
        <v>0</v>
      </c>
      <c r="BB135" s="6"/>
      <c r="BC135" s="6">
        <v>0</v>
      </c>
      <c r="BD135" s="6"/>
      <c r="BE135" s="12">
        <f t="shared" si="70"/>
        <v>0</v>
      </c>
      <c r="BF135" s="12">
        <f t="shared" si="71"/>
        <v>0</v>
      </c>
      <c r="BG135" s="3">
        <f t="shared" si="91"/>
        <v>3100000</v>
      </c>
      <c r="BH135" s="5">
        <v>558000</v>
      </c>
      <c r="BI135" s="5">
        <v>155000</v>
      </c>
      <c r="BJ135" s="5">
        <v>1116000</v>
      </c>
      <c r="BK135" s="5">
        <v>868000.00000000012</v>
      </c>
      <c r="BL135" s="5">
        <v>372000</v>
      </c>
      <c r="BM135" s="5">
        <v>0</v>
      </c>
      <c r="BN135" s="5">
        <v>31000</v>
      </c>
      <c r="BO135" s="5">
        <v>0</v>
      </c>
      <c r="BP135" s="5">
        <v>0</v>
      </c>
      <c r="BQ135" s="5">
        <v>0</v>
      </c>
      <c r="BR135" s="5">
        <v>0</v>
      </c>
      <c r="BS135" s="5">
        <v>0</v>
      </c>
      <c r="BT135" s="5">
        <v>0</v>
      </c>
      <c r="BU135" s="5">
        <v>0</v>
      </c>
      <c r="BV135" s="5"/>
      <c r="BW135" s="5">
        <v>0</v>
      </c>
      <c r="BY135" t="s">
        <v>109</v>
      </c>
      <c r="BZ135" s="12">
        <f t="shared" si="92"/>
        <v>100</v>
      </c>
      <c r="CA135" s="12">
        <v>18</v>
      </c>
      <c r="CB135" s="12">
        <v>5</v>
      </c>
      <c r="CC135" s="12">
        <v>36</v>
      </c>
      <c r="CD135" s="12">
        <v>28</v>
      </c>
      <c r="CE135" s="12">
        <v>12</v>
      </c>
      <c r="CG135" s="12">
        <v>1</v>
      </c>
      <c r="CH135" s="12">
        <v>0</v>
      </c>
      <c r="CI135" s="12">
        <v>0</v>
      </c>
      <c r="CJ135" s="12">
        <v>0</v>
      </c>
      <c r="CK135" s="12">
        <v>0</v>
      </c>
      <c r="CL135" s="12">
        <v>0</v>
      </c>
      <c r="CN135" s="12">
        <v>0</v>
      </c>
      <c r="CR135" s="12">
        <f t="shared" si="72"/>
        <v>41</v>
      </c>
      <c r="CS135" s="12">
        <f t="shared" si="73"/>
        <v>12</v>
      </c>
      <c r="CT135" s="12">
        <f t="shared" si="74"/>
        <v>0</v>
      </c>
      <c r="CU135" s="12">
        <f t="shared" si="75"/>
        <v>0</v>
      </c>
      <c r="CX135" t="s">
        <v>110</v>
      </c>
    </row>
    <row r="136" spans="1:102" x14ac:dyDescent="0.2">
      <c r="A136">
        <v>2015</v>
      </c>
      <c r="B136" t="s">
        <v>397</v>
      </c>
      <c r="C136" t="s">
        <v>180</v>
      </c>
      <c r="D136" s="16">
        <v>15206</v>
      </c>
      <c r="E136" t="s">
        <v>136</v>
      </c>
      <c r="F136" t="s">
        <v>137</v>
      </c>
      <c r="G136" t="s">
        <v>142</v>
      </c>
      <c r="I136" t="s">
        <v>143</v>
      </c>
      <c r="J136">
        <v>1999</v>
      </c>
      <c r="K136">
        <f t="shared" si="76"/>
        <v>16</v>
      </c>
      <c r="L136" t="s">
        <v>165</v>
      </c>
      <c r="M136" t="s">
        <v>149</v>
      </c>
      <c r="N136" t="s">
        <v>360</v>
      </c>
      <c r="O136" s="3">
        <v>1844000</v>
      </c>
      <c r="P136" s="3">
        <v>1837200</v>
      </c>
      <c r="Q136" s="3">
        <v>1800988</v>
      </c>
      <c r="R136" s="4">
        <v>1.0882020113882864</v>
      </c>
      <c r="S136" s="5">
        <f t="shared" si="90"/>
        <v>1837200</v>
      </c>
      <c r="T136" s="5">
        <f>P136*(AM136/100)</f>
        <v>992088.00000000012</v>
      </c>
      <c r="U136" s="5">
        <f>P136*(AN136/100)</f>
        <v>55116</v>
      </c>
      <c r="V136" s="5">
        <f>P136*(AO136/100)</f>
        <v>532788</v>
      </c>
      <c r="W136" s="5">
        <f>P136*(AP136/100)</f>
        <v>0</v>
      </c>
      <c r="X136" s="5">
        <f>P136*(AQ136/100)</f>
        <v>128604.00000000001</v>
      </c>
      <c r="Y136" s="5">
        <f>P136*(AR136/100)</f>
        <v>36744</v>
      </c>
      <c r="Z136" s="5">
        <f>P136*(AS136/100)</f>
        <v>18372</v>
      </c>
      <c r="AA136" s="5">
        <f>P136*(AT136/100)</f>
        <v>0</v>
      </c>
      <c r="AB136" s="5">
        <f>P136*(AU136/100)</f>
        <v>18372</v>
      </c>
      <c r="AC136" s="5">
        <f>P136*(AV136/100)</f>
        <v>36744</v>
      </c>
      <c r="AE136" s="5">
        <f>P136*(AX136/100)</f>
        <v>18372</v>
      </c>
      <c r="AF136" s="5">
        <f>P136*(AY136/100)</f>
        <v>0</v>
      </c>
      <c r="AH136" s="5">
        <f>P136*(BA136/100)</f>
        <v>0</v>
      </c>
      <c r="AI136" s="5"/>
      <c r="AJ136" s="5">
        <f>P136*(BC136/100)</f>
        <v>0</v>
      </c>
      <c r="AL136" s="6">
        <f t="shared" si="69"/>
        <v>100</v>
      </c>
      <c r="AM136" s="6">
        <v>54</v>
      </c>
      <c r="AN136" s="6">
        <v>3</v>
      </c>
      <c r="AO136" s="6">
        <v>29</v>
      </c>
      <c r="AP136" s="6">
        <v>0</v>
      </c>
      <c r="AQ136" s="6">
        <v>7</v>
      </c>
      <c r="AR136" s="6">
        <v>2</v>
      </c>
      <c r="AS136" s="6">
        <v>1</v>
      </c>
      <c r="AT136" s="6">
        <v>0</v>
      </c>
      <c r="AU136" s="6">
        <v>1</v>
      </c>
      <c r="AV136" s="6">
        <v>2</v>
      </c>
      <c r="AW136" s="6"/>
      <c r="AX136" s="6">
        <v>1</v>
      </c>
      <c r="AY136" s="6">
        <v>0</v>
      </c>
      <c r="AZ136" s="6"/>
      <c r="BA136" s="6">
        <v>0</v>
      </c>
      <c r="BB136" s="6"/>
      <c r="BC136" s="6">
        <v>0</v>
      </c>
      <c r="BD136" s="6"/>
      <c r="BE136" s="12">
        <f t="shared" si="70"/>
        <v>29</v>
      </c>
      <c r="BF136" s="12">
        <f t="shared" si="71"/>
        <v>5</v>
      </c>
      <c r="BG136" s="3">
        <f t="shared" si="91"/>
        <v>1837200</v>
      </c>
      <c r="BH136" s="5">
        <v>716508</v>
      </c>
      <c r="BI136" s="5">
        <v>0</v>
      </c>
      <c r="BJ136" s="5">
        <v>275580</v>
      </c>
      <c r="BK136" s="5">
        <v>808368</v>
      </c>
      <c r="BL136" s="5">
        <v>0</v>
      </c>
      <c r="BM136" s="5">
        <v>0</v>
      </c>
      <c r="BN136" s="5">
        <v>0</v>
      </c>
      <c r="BO136" s="5">
        <v>0</v>
      </c>
      <c r="BP136" s="5">
        <v>18372</v>
      </c>
      <c r="BQ136" s="5">
        <v>18372</v>
      </c>
      <c r="BR136" s="5">
        <v>0</v>
      </c>
      <c r="BS136" s="5">
        <v>0</v>
      </c>
      <c r="BT136" s="5">
        <v>0</v>
      </c>
      <c r="BU136" s="5">
        <v>0</v>
      </c>
      <c r="BV136" s="5"/>
      <c r="BW136" s="5">
        <v>0</v>
      </c>
      <c r="BY136" t="s">
        <v>109</v>
      </c>
      <c r="BZ136" s="12">
        <f t="shared" si="92"/>
        <v>100</v>
      </c>
      <c r="CA136" s="12">
        <v>39</v>
      </c>
      <c r="CB136" s="12">
        <v>0</v>
      </c>
      <c r="CC136" s="12">
        <v>15</v>
      </c>
      <c r="CD136" s="12">
        <v>44</v>
      </c>
      <c r="CE136" s="12">
        <v>0</v>
      </c>
      <c r="CG136" s="12">
        <v>0</v>
      </c>
      <c r="CH136" s="12">
        <v>0</v>
      </c>
      <c r="CI136" s="12">
        <v>1</v>
      </c>
      <c r="CJ136" s="12">
        <v>1</v>
      </c>
      <c r="CK136" s="12">
        <v>0</v>
      </c>
      <c r="CL136" s="12">
        <v>0</v>
      </c>
      <c r="CN136" s="12">
        <v>0</v>
      </c>
      <c r="CR136" s="12">
        <f t="shared" si="72"/>
        <v>15</v>
      </c>
      <c r="CS136" s="12">
        <f t="shared" si="73"/>
        <v>0</v>
      </c>
      <c r="CT136" s="12">
        <f t="shared" si="74"/>
        <v>2</v>
      </c>
      <c r="CU136" s="12">
        <f t="shared" si="75"/>
        <v>0</v>
      </c>
      <c r="CX136" t="s">
        <v>110</v>
      </c>
    </row>
    <row r="137" spans="1:102" x14ac:dyDescent="0.2">
      <c r="A137">
        <v>2015</v>
      </c>
      <c r="B137" t="s">
        <v>398</v>
      </c>
      <c r="C137" t="s">
        <v>180</v>
      </c>
      <c r="D137" s="16">
        <v>16255</v>
      </c>
      <c r="E137" t="s">
        <v>136</v>
      </c>
      <c r="F137" t="s">
        <v>137</v>
      </c>
      <c r="G137" t="s">
        <v>120</v>
      </c>
      <c r="I137" t="s">
        <v>121</v>
      </c>
      <c r="J137">
        <v>2008</v>
      </c>
      <c r="K137">
        <f t="shared" si="76"/>
        <v>7</v>
      </c>
      <c r="L137" t="s">
        <v>131</v>
      </c>
      <c r="M137" t="s">
        <v>131</v>
      </c>
      <c r="N137" t="s">
        <v>360</v>
      </c>
      <c r="O137" s="3">
        <v>1250000</v>
      </c>
      <c r="P137" s="3">
        <v>1250000</v>
      </c>
      <c r="Q137" s="3">
        <v>1543300</v>
      </c>
      <c r="R137" s="4">
        <v>1.36674648</v>
      </c>
      <c r="S137" s="5">
        <f t="shared" si="90"/>
        <v>260000</v>
      </c>
      <c r="T137" s="5">
        <v>3000</v>
      </c>
      <c r="U137" s="5">
        <v>38000</v>
      </c>
      <c r="V137" s="5">
        <v>78500</v>
      </c>
      <c r="W137" s="5">
        <v>0</v>
      </c>
      <c r="X137" s="5">
        <v>0</v>
      </c>
      <c r="Y137" s="5">
        <v>4500</v>
      </c>
      <c r="Z137" s="5">
        <v>14000</v>
      </c>
      <c r="AA137" s="5">
        <v>0</v>
      </c>
      <c r="AB137" s="5">
        <v>0</v>
      </c>
      <c r="AC137" s="5">
        <v>0</v>
      </c>
      <c r="AD137" s="5" t="s">
        <v>357</v>
      </c>
      <c r="AE137" s="5">
        <v>0</v>
      </c>
      <c r="AF137" s="5">
        <v>76000</v>
      </c>
      <c r="AG137" s="5" t="s">
        <v>399</v>
      </c>
      <c r="AH137" s="5">
        <v>46000</v>
      </c>
      <c r="AI137" t="s">
        <v>400</v>
      </c>
      <c r="AJ137" s="3">
        <v>0</v>
      </c>
      <c r="AL137" s="6">
        <f t="shared" si="69"/>
        <v>100.00000000000001</v>
      </c>
      <c r="AM137" s="12">
        <v>1.153846153846154</v>
      </c>
      <c r="AN137" s="12">
        <v>14.615384615384617</v>
      </c>
      <c r="AO137" s="12">
        <v>30.19230769230769</v>
      </c>
      <c r="AP137" s="12">
        <v>0</v>
      </c>
      <c r="AQ137" s="12">
        <v>0</v>
      </c>
      <c r="AR137" s="12">
        <v>1.7307692307692308</v>
      </c>
      <c r="AS137" s="12">
        <v>5.384615384615385</v>
      </c>
      <c r="AT137" s="12">
        <v>0</v>
      </c>
      <c r="AU137" s="12">
        <v>0</v>
      </c>
      <c r="AV137" s="12">
        <v>0</v>
      </c>
      <c r="AW137" s="12"/>
      <c r="AX137" s="12">
        <v>0</v>
      </c>
      <c r="AY137" s="12">
        <v>29.230769230769234</v>
      </c>
      <c r="AZ137" s="12"/>
      <c r="BA137" s="12">
        <v>17.692307692307693</v>
      </c>
      <c r="BB137" s="12"/>
      <c r="BC137" s="12">
        <v>0</v>
      </c>
      <c r="BE137" s="12">
        <f t="shared" si="70"/>
        <v>30.19230769230769</v>
      </c>
      <c r="BF137" s="12">
        <f t="shared" si="71"/>
        <v>52.307692307692314</v>
      </c>
      <c r="BG137" s="3">
        <f t="shared" si="91"/>
        <v>1250000</v>
      </c>
      <c r="BH137" s="5">
        <v>337500</v>
      </c>
      <c r="BI137" s="5">
        <v>500000</v>
      </c>
      <c r="BJ137" s="5">
        <v>100000</v>
      </c>
      <c r="BK137" s="5">
        <v>0</v>
      </c>
      <c r="BL137" s="5">
        <v>87500.000000000015</v>
      </c>
      <c r="BM137" s="5">
        <v>0</v>
      </c>
      <c r="BN137" s="5">
        <v>0</v>
      </c>
      <c r="BO137" s="5">
        <v>0</v>
      </c>
      <c r="BP137" s="5">
        <v>0</v>
      </c>
      <c r="BQ137" s="5">
        <v>0</v>
      </c>
      <c r="BR137" s="5">
        <v>0</v>
      </c>
      <c r="BS137" s="5">
        <v>0</v>
      </c>
      <c r="BT137" s="5">
        <v>0</v>
      </c>
      <c r="BU137" s="5">
        <v>175000.00000000003</v>
      </c>
      <c r="BV137" s="5"/>
      <c r="BW137" s="5">
        <v>50000</v>
      </c>
      <c r="BY137" t="s">
        <v>109</v>
      </c>
      <c r="BZ137" s="12">
        <f t="shared" si="92"/>
        <v>100</v>
      </c>
      <c r="CA137" s="12">
        <v>27</v>
      </c>
      <c r="CB137" s="12">
        <v>40</v>
      </c>
      <c r="CC137" s="12">
        <v>8</v>
      </c>
      <c r="CD137" s="12">
        <v>0</v>
      </c>
      <c r="CE137" s="12">
        <v>7</v>
      </c>
      <c r="CG137" s="12">
        <v>0</v>
      </c>
      <c r="CH137" s="12">
        <v>0</v>
      </c>
      <c r="CI137" s="12">
        <v>0</v>
      </c>
      <c r="CJ137" s="12">
        <v>0</v>
      </c>
      <c r="CK137" s="12">
        <v>0</v>
      </c>
      <c r="CL137" s="12">
        <v>0</v>
      </c>
      <c r="CN137" s="12">
        <v>14</v>
      </c>
      <c r="CO137" t="s">
        <v>401</v>
      </c>
      <c r="CP137" s="12">
        <v>4</v>
      </c>
      <c r="CQ137" t="s">
        <v>402</v>
      </c>
      <c r="CR137" s="12">
        <f t="shared" si="72"/>
        <v>48</v>
      </c>
      <c r="CS137" s="12">
        <f t="shared" si="73"/>
        <v>7</v>
      </c>
      <c r="CT137" s="12">
        <f t="shared" si="74"/>
        <v>0</v>
      </c>
      <c r="CU137" s="12">
        <f t="shared" si="75"/>
        <v>18</v>
      </c>
      <c r="CX137" t="s">
        <v>110</v>
      </c>
    </row>
    <row r="138" spans="1:102" x14ac:dyDescent="0.2">
      <c r="A138">
        <v>2015</v>
      </c>
      <c r="B138" t="s">
        <v>403</v>
      </c>
      <c r="C138" t="s">
        <v>135</v>
      </c>
      <c r="D138" s="16">
        <v>14580</v>
      </c>
      <c r="E138" t="s">
        <v>136</v>
      </c>
      <c r="F138" t="s">
        <v>137</v>
      </c>
      <c r="G138" t="s">
        <v>347</v>
      </c>
      <c r="I138" t="s">
        <v>121</v>
      </c>
      <c r="J138">
        <v>2009</v>
      </c>
      <c r="K138">
        <f t="shared" si="76"/>
        <v>6</v>
      </c>
      <c r="L138" t="s">
        <v>131</v>
      </c>
      <c r="M138" t="s">
        <v>131</v>
      </c>
      <c r="N138" t="s">
        <v>360</v>
      </c>
      <c r="O138" s="3">
        <v>1200000</v>
      </c>
      <c r="P138" s="3">
        <v>1200000</v>
      </c>
      <c r="Q138" s="3">
        <v>1180000</v>
      </c>
      <c r="R138" s="4">
        <v>1.0885499999999999</v>
      </c>
      <c r="S138" s="5">
        <f t="shared" si="90"/>
        <v>1200000</v>
      </c>
      <c r="T138" s="5">
        <f>P138*(AM138/100)</f>
        <v>960000</v>
      </c>
      <c r="U138" s="5">
        <f>P138*(AN138/100)</f>
        <v>24000</v>
      </c>
      <c r="V138" s="5">
        <f>P138*(AO138/100)</f>
        <v>120000</v>
      </c>
      <c r="W138" s="5">
        <f>P138*(AP138/100)</f>
        <v>0</v>
      </c>
      <c r="X138" s="5">
        <f>P138*(AQ138/100)</f>
        <v>24000</v>
      </c>
      <c r="Y138" s="5">
        <f>P138*(AR138/100)</f>
        <v>48000</v>
      </c>
      <c r="Z138" s="5">
        <f>P138*(AS138/100)</f>
        <v>0</v>
      </c>
      <c r="AA138" s="5">
        <f>P138*(AT138/100)</f>
        <v>12000</v>
      </c>
      <c r="AB138" s="5">
        <f>P138*(AU138/100)</f>
        <v>12000</v>
      </c>
      <c r="AC138" s="5">
        <f>P138*(AV138/100)</f>
        <v>0</v>
      </c>
      <c r="AE138" s="5">
        <f>P138*(AX138/100)</f>
        <v>0</v>
      </c>
      <c r="AF138" s="5">
        <f>P138*(AY138/100)</f>
        <v>0</v>
      </c>
      <c r="AH138" s="5">
        <f>P138*(BA138/100)</f>
        <v>0</v>
      </c>
      <c r="AI138" s="5"/>
      <c r="AJ138" s="5">
        <f>P138*(BC138/100)</f>
        <v>0</v>
      </c>
      <c r="AL138" s="6">
        <f t="shared" si="69"/>
        <v>100</v>
      </c>
      <c r="AM138" s="6">
        <v>80</v>
      </c>
      <c r="AN138" s="6">
        <v>2</v>
      </c>
      <c r="AO138" s="6">
        <v>10</v>
      </c>
      <c r="AP138" s="6">
        <v>0</v>
      </c>
      <c r="AQ138" s="6">
        <v>2</v>
      </c>
      <c r="AR138" s="6">
        <v>4</v>
      </c>
      <c r="AS138" s="6">
        <v>0</v>
      </c>
      <c r="AT138" s="6">
        <v>1</v>
      </c>
      <c r="AU138" s="6">
        <v>1</v>
      </c>
      <c r="AV138" s="6">
        <v>0</v>
      </c>
      <c r="AW138" s="6"/>
      <c r="AX138" s="6">
        <v>0</v>
      </c>
      <c r="AY138" s="6">
        <v>0</v>
      </c>
      <c r="AZ138" s="6"/>
      <c r="BA138" s="6">
        <v>0</v>
      </c>
      <c r="BB138" s="6"/>
      <c r="BC138" s="6">
        <v>0</v>
      </c>
      <c r="BD138" s="6"/>
      <c r="BE138" s="12">
        <f t="shared" si="70"/>
        <v>10</v>
      </c>
      <c r="BF138" s="12">
        <f t="shared" si="71"/>
        <v>2</v>
      </c>
      <c r="BG138" s="3">
        <f t="shared" si="91"/>
        <v>1200000</v>
      </c>
      <c r="BH138" s="5">
        <v>936000</v>
      </c>
      <c r="BI138" s="5">
        <v>0</v>
      </c>
      <c r="BJ138" s="5">
        <v>48000</v>
      </c>
      <c r="BK138" s="5">
        <v>96000</v>
      </c>
      <c r="BL138" s="5">
        <v>0</v>
      </c>
      <c r="BM138" s="5">
        <v>0</v>
      </c>
      <c r="BN138" s="5">
        <v>0</v>
      </c>
      <c r="BO138" s="5">
        <v>0</v>
      </c>
      <c r="BP138" s="5">
        <v>48000</v>
      </c>
      <c r="BQ138" s="5">
        <v>72000</v>
      </c>
      <c r="BR138" s="5">
        <v>0</v>
      </c>
      <c r="BS138" s="5">
        <v>0</v>
      </c>
      <c r="BT138" s="5">
        <v>0</v>
      </c>
      <c r="BU138" s="5">
        <v>0</v>
      </c>
      <c r="BV138" s="5"/>
      <c r="BW138" s="5">
        <v>0</v>
      </c>
      <c r="BY138" t="s">
        <v>109</v>
      </c>
      <c r="BZ138" s="12">
        <f t="shared" si="92"/>
        <v>100</v>
      </c>
      <c r="CA138" s="12">
        <v>78</v>
      </c>
      <c r="CB138" s="12">
        <v>0</v>
      </c>
      <c r="CC138" s="12">
        <v>4</v>
      </c>
      <c r="CD138" s="12">
        <v>8</v>
      </c>
      <c r="CE138" s="12">
        <v>0</v>
      </c>
      <c r="CG138" s="12">
        <v>0</v>
      </c>
      <c r="CH138" s="12">
        <v>0</v>
      </c>
      <c r="CI138" s="12">
        <v>4</v>
      </c>
      <c r="CJ138" s="12">
        <v>6</v>
      </c>
      <c r="CK138" s="12">
        <v>0</v>
      </c>
      <c r="CL138" s="12">
        <v>0</v>
      </c>
      <c r="CN138" s="12">
        <v>0</v>
      </c>
      <c r="CR138" s="12">
        <f t="shared" si="72"/>
        <v>4</v>
      </c>
      <c r="CS138" s="12">
        <f t="shared" si="73"/>
        <v>0</v>
      </c>
      <c r="CT138" s="12">
        <f t="shared" si="74"/>
        <v>10</v>
      </c>
      <c r="CU138" s="12">
        <f t="shared" si="75"/>
        <v>0</v>
      </c>
      <c r="CX138" t="s">
        <v>110</v>
      </c>
    </row>
    <row r="139" spans="1:102" x14ac:dyDescent="0.2">
      <c r="A139">
        <v>2015</v>
      </c>
      <c r="B139" t="s">
        <v>404</v>
      </c>
      <c r="C139" t="s">
        <v>135</v>
      </c>
      <c r="D139" s="16">
        <v>14615</v>
      </c>
      <c r="E139" t="s">
        <v>136</v>
      </c>
      <c r="F139" t="s">
        <v>137</v>
      </c>
      <c r="G139" t="s">
        <v>106</v>
      </c>
      <c r="I139" t="s">
        <v>106</v>
      </c>
      <c r="J139">
        <v>2007</v>
      </c>
      <c r="K139">
        <f t="shared" si="76"/>
        <v>8</v>
      </c>
      <c r="L139" t="s">
        <v>131</v>
      </c>
      <c r="M139" t="s">
        <v>131</v>
      </c>
      <c r="N139" t="s">
        <v>360</v>
      </c>
      <c r="O139" s="3">
        <v>8000000</v>
      </c>
      <c r="P139" s="3">
        <v>1000000</v>
      </c>
      <c r="S139" s="5">
        <f t="shared" si="90"/>
        <v>1000000</v>
      </c>
      <c r="T139" s="5">
        <v>1000000</v>
      </c>
      <c r="U139" s="5">
        <v>0</v>
      </c>
      <c r="V139" s="5">
        <v>0</v>
      </c>
      <c r="W139" s="5">
        <v>0</v>
      </c>
      <c r="X139" s="5">
        <v>0</v>
      </c>
      <c r="Y139" s="5">
        <v>0</v>
      </c>
      <c r="Z139" s="5">
        <v>0</v>
      </c>
      <c r="AA139" s="5">
        <v>0</v>
      </c>
      <c r="AB139" s="5">
        <v>0</v>
      </c>
      <c r="AC139" s="5">
        <v>0</v>
      </c>
      <c r="AD139" s="5" t="s">
        <v>357</v>
      </c>
      <c r="AE139" s="5">
        <v>0</v>
      </c>
      <c r="AF139" s="5">
        <v>0</v>
      </c>
      <c r="AH139" s="5">
        <v>0</v>
      </c>
      <c r="AJ139" s="3">
        <v>0</v>
      </c>
      <c r="AL139" s="6">
        <f t="shared" si="69"/>
        <v>100</v>
      </c>
      <c r="AM139" s="12">
        <v>100</v>
      </c>
      <c r="AN139" s="12">
        <v>0</v>
      </c>
      <c r="AO139" s="12">
        <v>0</v>
      </c>
      <c r="AP139" s="12">
        <v>0</v>
      </c>
      <c r="AQ139" s="12">
        <v>0</v>
      </c>
      <c r="AR139" s="12">
        <v>0</v>
      </c>
      <c r="AS139" s="12">
        <v>0</v>
      </c>
      <c r="AT139" s="12">
        <v>0</v>
      </c>
      <c r="AU139" s="12">
        <v>0</v>
      </c>
      <c r="AV139" s="12">
        <v>0</v>
      </c>
      <c r="AW139" s="12"/>
      <c r="AX139" s="12">
        <v>0</v>
      </c>
      <c r="AY139" s="12">
        <v>0</v>
      </c>
      <c r="AZ139" s="12">
        <v>0</v>
      </c>
      <c r="BA139" s="12">
        <v>0</v>
      </c>
      <c r="BB139" s="12">
        <v>0</v>
      </c>
      <c r="BC139" s="12">
        <v>0</v>
      </c>
      <c r="BE139" s="12">
        <f t="shared" si="70"/>
        <v>0</v>
      </c>
      <c r="BF139" s="12">
        <f t="shared" si="71"/>
        <v>0</v>
      </c>
      <c r="BG139" s="3">
        <f t="shared" si="91"/>
        <v>1000000</v>
      </c>
      <c r="BH139" s="5">
        <v>300000</v>
      </c>
      <c r="BI139" s="5">
        <v>0</v>
      </c>
      <c r="BJ139" s="5">
        <v>50000</v>
      </c>
      <c r="BK139" s="5">
        <v>0</v>
      </c>
      <c r="BL139" s="5">
        <v>150000</v>
      </c>
      <c r="BM139" s="5">
        <v>0</v>
      </c>
      <c r="BN139" s="5">
        <v>0</v>
      </c>
      <c r="BO139" s="5">
        <v>0</v>
      </c>
      <c r="BP139" s="5">
        <v>0</v>
      </c>
      <c r="BQ139" s="5">
        <v>0</v>
      </c>
      <c r="BR139" s="5">
        <v>0</v>
      </c>
      <c r="BS139" s="5">
        <v>300000</v>
      </c>
      <c r="BT139" s="5">
        <v>0</v>
      </c>
      <c r="BU139" s="5">
        <v>200000</v>
      </c>
      <c r="BV139" s="5"/>
      <c r="BW139" s="5">
        <v>0</v>
      </c>
      <c r="BY139" t="s">
        <v>109</v>
      </c>
      <c r="BZ139" s="12">
        <f t="shared" si="92"/>
        <v>100</v>
      </c>
      <c r="CA139" s="12">
        <v>30</v>
      </c>
      <c r="CB139" s="12">
        <v>0</v>
      </c>
      <c r="CC139" s="12">
        <v>5</v>
      </c>
      <c r="CD139" s="12">
        <v>0</v>
      </c>
      <c r="CE139" s="12">
        <v>15</v>
      </c>
      <c r="CG139" s="12">
        <v>0</v>
      </c>
      <c r="CH139" s="12">
        <v>0</v>
      </c>
      <c r="CI139" s="12">
        <v>0</v>
      </c>
      <c r="CJ139" s="12">
        <v>0</v>
      </c>
      <c r="CK139" s="12">
        <v>0</v>
      </c>
      <c r="CL139" s="12">
        <v>30</v>
      </c>
      <c r="CN139" s="12">
        <v>20</v>
      </c>
      <c r="CO139" t="s">
        <v>405</v>
      </c>
      <c r="CR139" s="12">
        <f t="shared" si="72"/>
        <v>5</v>
      </c>
      <c r="CS139" s="12">
        <f t="shared" si="73"/>
        <v>15</v>
      </c>
      <c r="CT139" s="12">
        <f t="shared" si="74"/>
        <v>30</v>
      </c>
      <c r="CU139" s="12">
        <f t="shared" si="75"/>
        <v>20</v>
      </c>
      <c r="CX139" t="s">
        <v>126</v>
      </c>
    </row>
    <row r="140" spans="1:102" x14ac:dyDescent="0.2">
      <c r="A140">
        <v>2015</v>
      </c>
      <c r="B140" t="s">
        <v>406</v>
      </c>
      <c r="C140" t="s">
        <v>135</v>
      </c>
      <c r="D140" s="16">
        <v>12871</v>
      </c>
      <c r="E140" t="s">
        <v>136</v>
      </c>
      <c r="F140" t="s">
        <v>137</v>
      </c>
      <c r="G140" t="s">
        <v>142</v>
      </c>
      <c r="I140" t="s">
        <v>143</v>
      </c>
      <c r="J140">
        <v>2012</v>
      </c>
      <c r="K140">
        <f t="shared" si="76"/>
        <v>3</v>
      </c>
      <c r="L140" t="s">
        <v>122</v>
      </c>
      <c r="M140" t="s">
        <v>122</v>
      </c>
      <c r="N140" t="s">
        <v>356</v>
      </c>
      <c r="O140" s="3">
        <v>1123792</v>
      </c>
      <c r="P140" s="3">
        <v>969702.45</v>
      </c>
      <c r="Q140" s="3">
        <v>1055275</v>
      </c>
      <c r="R140" s="4">
        <v>1.0395067993009384</v>
      </c>
      <c r="S140" s="5">
        <f t="shared" si="90"/>
        <v>969702.45</v>
      </c>
      <c r="T140" s="5">
        <f>P140*(AM140/100)</f>
        <v>0</v>
      </c>
      <c r="U140" s="5">
        <f>P140*(AN140/100)</f>
        <v>0</v>
      </c>
      <c r="V140" s="5">
        <f>P140*(AO140/100)</f>
        <v>969702.45</v>
      </c>
      <c r="W140" s="5">
        <f>P140*(AP140/100)</f>
        <v>0</v>
      </c>
      <c r="X140" s="5">
        <f>P140*(AQ140/100)</f>
        <v>0</v>
      </c>
      <c r="Y140" s="5">
        <f>P140*(AR140/100)</f>
        <v>0</v>
      </c>
      <c r="Z140" s="5">
        <f>P140*(AS140/100)</f>
        <v>0</v>
      </c>
      <c r="AA140" s="5">
        <f>P140*(AT140/100)</f>
        <v>0</v>
      </c>
      <c r="AB140" s="5">
        <f>P140*(AU140/100)</f>
        <v>0</v>
      </c>
      <c r="AC140" s="5">
        <f>P140*(AV140/100)</f>
        <v>0</v>
      </c>
      <c r="AE140" s="5">
        <f>P140*(AX140/100)</f>
        <v>0</v>
      </c>
      <c r="AF140" s="5">
        <f>P140*(AY140/100)</f>
        <v>0</v>
      </c>
      <c r="AH140" s="5">
        <f>P140*(BA140/100)</f>
        <v>0</v>
      </c>
      <c r="AI140" s="5"/>
      <c r="AJ140" s="5">
        <f>P140*(BC140/100)</f>
        <v>0</v>
      </c>
      <c r="AL140" s="6">
        <f t="shared" si="69"/>
        <v>100</v>
      </c>
      <c r="AM140" s="6">
        <v>0</v>
      </c>
      <c r="AN140" s="6">
        <v>0</v>
      </c>
      <c r="AO140" s="6">
        <v>100</v>
      </c>
      <c r="AP140" s="6">
        <v>0</v>
      </c>
      <c r="AQ140" s="6">
        <v>0</v>
      </c>
      <c r="AR140" s="6">
        <v>0</v>
      </c>
      <c r="AS140" s="6">
        <v>0</v>
      </c>
      <c r="AT140" s="6">
        <v>0</v>
      </c>
      <c r="AU140" s="6">
        <v>0</v>
      </c>
      <c r="AV140" s="6">
        <v>0</v>
      </c>
      <c r="AW140" s="6"/>
      <c r="AX140" s="6">
        <v>0</v>
      </c>
      <c r="AY140" s="6">
        <v>0</v>
      </c>
      <c r="AZ140" s="6"/>
      <c r="BA140" s="6">
        <v>0</v>
      </c>
      <c r="BB140" s="6"/>
      <c r="BC140" s="6">
        <v>0</v>
      </c>
      <c r="BD140" s="6"/>
      <c r="BE140" s="12">
        <f t="shared" si="70"/>
        <v>100</v>
      </c>
      <c r="BF140" s="12">
        <f t="shared" si="71"/>
        <v>0</v>
      </c>
      <c r="BG140" s="3">
        <f t="shared" si="91"/>
        <v>969702.45</v>
      </c>
      <c r="BH140" s="5">
        <v>0</v>
      </c>
      <c r="BI140" s="5">
        <v>678791.71499999997</v>
      </c>
      <c r="BJ140" s="5">
        <v>48485.122499999998</v>
      </c>
      <c r="BK140" s="5">
        <v>242425.61249999999</v>
      </c>
      <c r="BL140" s="5">
        <v>0</v>
      </c>
      <c r="BM140" s="5">
        <v>0</v>
      </c>
      <c r="BN140" s="5">
        <v>0</v>
      </c>
      <c r="BO140" s="5">
        <v>0</v>
      </c>
      <c r="BP140" s="5">
        <v>0</v>
      </c>
      <c r="BQ140" s="5">
        <v>0</v>
      </c>
      <c r="BR140" s="5">
        <v>0</v>
      </c>
      <c r="BS140" s="5">
        <v>0</v>
      </c>
      <c r="BT140" s="5">
        <v>0</v>
      </c>
      <c r="BU140" s="5">
        <v>0</v>
      </c>
      <c r="BV140" s="5"/>
      <c r="BW140" s="5">
        <v>0</v>
      </c>
      <c r="BY140" t="s">
        <v>109</v>
      </c>
      <c r="BZ140" s="12">
        <f t="shared" si="92"/>
        <v>100</v>
      </c>
      <c r="CA140" s="12">
        <v>0</v>
      </c>
      <c r="CB140" s="12">
        <v>70</v>
      </c>
      <c r="CC140" s="12">
        <v>5</v>
      </c>
      <c r="CD140" s="12">
        <v>25</v>
      </c>
      <c r="CE140" s="12">
        <v>0</v>
      </c>
      <c r="CG140" s="12">
        <v>0</v>
      </c>
      <c r="CH140" s="12">
        <v>0</v>
      </c>
      <c r="CI140" s="12">
        <v>0</v>
      </c>
      <c r="CJ140" s="12">
        <v>0</v>
      </c>
      <c r="CK140" s="12">
        <v>0</v>
      </c>
      <c r="CL140" s="12">
        <v>0</v>
      </c>
      <c r="CN140" s="12">
        <v>0</v>
      </c>
      <c r="CR140" s="12">
        <f t="shared" si="72"/>
        <v>75</v>
      </c>
      <c r="CS140" s="12">
        <f t="shared" si="73"/>
        <v>0</v>
      </c>
      <c r="CT140" s="12">
        <f t="shared" si="74"/>
        <v>0</v>
      </c>
      <c r="CU140" s="12">
        <f t="shared" si="75"/>
        <v>0</v>
      </c>
      <c r="CX140" t="s">
        <v>126</v>
      </c>
    </row>
    <row r="141" spans="1:102" x14ac:dyDescent="0.2">
      <c r="A141">
        <v>2015</v>
      </c>
      <c r="B141" t="s">
        <v>407</v>
      </c>
      <c r="C141" t="s">
        <v>135</v>
      </c>
      <c r="D141" s="16">
        <v>10115</v>
      </c>
      <c r="E141" t="s">
        <v>136</v>
      </c>
      <c r="F141" t="s">
        <v>137</v>
      </c>
      <c r="G141" t="s">
        <v>106</v>
      </c>
      <c r="I141" t="s">
        <v>106</v>
      </c>
      <c r="J141">
        <v>2010</v>
      </c>
      <c r="K141">
        <f t="shared" si="76"/>
        <v>5</v>
      </c>
      <c r="L141" t="s">
        <v>122</v>
      </c>
      <c r="M141" t="s">
        <v>122</v>
      </c>
      <c r="N141" t="s">
        <v>360</v>
      </c>
      <c r="O141" s="3">
        <v>1058276</v>
      </c>
      <c r="P141" s="3">
        <v>890256</v>
      </c>
      <c r="Q141" s="3">
        <v>228888</v>
      </c>
      <c r="R141" s="4">
        <v>0.23942621395552768</v>
      </c>
      <c r="S141" s="5">
        <f t="shared" si="90"/>
        <v>890256</v>
      </c>
      <c r="T141" s="5">
        <f>P141*(AM141/100)</f>
        <v>845743.2</v>
      </c>
      <c r="U141" s="5">
        <f>P141*(AN141/100)</f>
        <v>0</v>
      </c>
      <c r="V141" s="5">
        <f>P141*(AO141/100)</f>
        <v>0</v>
      </c>
      <c r="W141" s="5">
        <f>P141*(AP141/100)</f>
        <v>0</v>
      </c>
      <c r="X141" s="5">
        <f>P141*(AQ141/100)</f>
        <v>4451.28</v>
      </c>
      <c r="Y141" s="5">
        <f>P141*(AR141/100)</f>
        <v>31158.960000000003</v>
      </c>
      <c r="Z141" s="5">
        <f>P141*(AS141/100)</f>
        <v>4451.28</v>
      </c>
      <c r="AA141" s="5">
        <f>P141*(AT141/100)</f>
        <v>4451.28</v>
      </c>
      <c r="AB141" s="5">
        <f>P141*(AU141/100)</f>
        <v>0</v>
      </c>
      <c r="AC141" s="5">
        <f>P141*(AV141/100)</f>
        <v>0</v>
      </c>
      <c r="AE141" s="5">
        <f>P141*(AX141/100)</f>
        <v>0</v>
      </c>
      <c r="AF141" s="5">
        <f>P141*(AY141/100)</f>
        <v>0</v>
      </c>
      <c r="AH141" s="5">
        <f>P141*(BA141/100)</f>
        <v>0</v>
      </c>
      <c r="AI141" s="5"/>
      <c r="AJ141" s="5">
        <f>P141*(BC141/100)</f>
        <v>0</v>
      </c>
      <c r="AL141" s="6">
        <f t="shared" si="69"/>
        <v>100</v>
      </c>
      <c r="AM141" s="6">
        <v>95</v>
      </c>
      <c r="AN141" s="6">
        <v>0</v>
      </c>
      <c r="AO141" s="6">
        <v>0</v>
      </c>
      <c r="AP141" s="6">
        <v>0</v>
      </c>
      <c r="AQ141" s="6">
        <v>0.5</v>
      </c>
      <c r="AR141" s="6">
        <v>3.5</v>
      </c>
      <c r="AS141" s="6">
        <v>0.5</v>
      </c>
      <c r="AT141" s="6">
        <v>0.5</v>
      </c>
      <c r="AU141" s="6">
        <v>0</v>
      </c>
      <c r="AV141" s="6">
        <v>0</v>
      </c>
      <c r="AW141" s="6"/>
      <c r="AX141" s="6">
        <v>0</v>
      </c>
      <c r="AY141" s="6">
        <v>0</v>
      </c>
      <c r="AZ141" s="6"/>
      <c r="BA141" s="6">
        <v>0</v>
      </c>
      <c r="BB141" s="6"/>
      <c r="BC141" s="6">
        <v>0</v>
      </c>
      <c r="BD141" s="6"/>
      <c r="BE141" s="12">
        <f t="shared" si="70"/>
        <v>0</v>
      </c>
      <c r="BF141" s="12">
        <f t="shared" si="71"/>
        <v>1</v>
      </c>
      <c r="BG141" s="3">
        <f t="shared" si="91"/>
        <v>890256.00000000012</v>
      </c>
      <c r="BH141" s="5">
        <v>712204.80000000005</v>
      </c>
      <c r="BI141" s="5">
        <v>0</v>
      </c>
      <c r="BJ141" s="5">
        <v>0</v>
      </c>
      <c r="BK141" s="5">
        <v>0</v>
      </c>
      <c r="BL141" s="5">
        <v>0</v>
      </c>
      <c r="BM141" s="5">
        <v>0</v>
      </c>
      <c r="BN141" s="5">
        <v>0</v>
      </c>
      <c r="BO141" s="5">
        <v>71220.479999999996</v>
      </c>
      <c r="BP141" s="5">
        <v>44512.800000000003</v>
      </c>
      <c r="BQ141" s="5">
        <v>0</v>
      </c>
      <c r="BR141" s="5">
        <v>0</v>
      </c>
      <c r="BS141" s="5">
        <v>44512.800000000003</v>
      </c>
      <c r="BT141" s="5">
        <v>0</v>
      </c>
      <c r="BU141" s="5">
        <v>0</v>
      </c>
      <c r="BV141" s="5"/>
      <c r="BW141" s="5">
        <v>17805.12</v>
      </c>
      <c r="BY141" t="s">
        <v>109</v>
      </c>
      <c r="BZ141" s="12">
        <f t="shared" si="92"/>
        <v>100</v>
      </c>
      <c r="CA141" s="12">
        <v>80</v>
      </c>
      <c r="CB141" s="12">
        <v>0</v>
      </c>
      <c r="CC141" s="12">
        <v>0</v>
      </c>
      <c r="CD141" s="12">
        <v>0</v>
      </c>
      <c r="CE141" s="12">
        <v>0</v>
      </c>
      <c r="CG141" s="12">
        <v>0</v>
      </c>
      <c r="CH141" s="12">
        <v>8</v>
      </c>
      <c r="CI141" s="12">
        <v>5</v>
      </c>
      <c r="CJ141" s="12">
        <v>0</v>
      </c>
      <c r="CK141" s="12">
        <v>0</v>
      </c>
      <c r="CL141" s="12">
        <v>5</v>
      </c>
      <c r="CN141" s="12">
        <v>0</v>
      </c>
      <c r="CO141" t="s">
        <v>408</v>
      </c>
      <c r="CP141" s="12">
        <v>2</v>
      </c>
      <c r="CQ141" t="s">
        <v>409</v>
      </c>
      <c r="CR141" s="12">
        <f t="shared" si="72"/>
        <v>0</v>
      </c>
      <c r="CS141" s="12">
        <f t="shared" si="73"/>
        <v>0</v>
      </c>
      <c r="CT141" s="12">
        <f t="shared" si="74"/>
        <v>18</v>
      </c>
      <c r="CU141" s="12">
        <f t="shared" si="75"/>
        <v>2</v>
      </c>
      <c r="CX141" t="s">
        <v>126</v>
      </c>
    </row>
    <row r="142" spans="1:102" x14ac:dyDescent="0.2">
      <c r="A142">
        <v>2015</v>
      </c>
      <c r="B142" t="s">
        <v>410</v>
      </c>
      <c r="C142" t="s">
        <v>180</v>
      </c>
      <c r="D142" s="16">
        <v>16335</v>
      </c>
      <c r="E142" t="s">
        <v>136</v>
      </c>
      <c r="F142" t="s">
        <v>137</v>
      </c>
      <c r="G142" t="s">
        <v>202</v>
      </c>
      <c r="I142" t="s">
        <v>143</v>
      </c>
      <c r="J142">
        <v>1870</v>
      </c>
      <c r="K142">
        <f t="shared" si="76"/>
        <v>145</v>
      </c>
      <c r="L142" t="s">
        <v>148</v>
      </c>
      <c r="M142" t="s">
        <v>149</v>
      </c>
      <c r="N142" t="s">
        <v>381</v>
      </c>
      <c r="O142" s="3">
        <v>404233</v>
      </c>
      <c r="P142" s="3">
        <v>354924</v>
      </c>
      <c r="Q142" s="3">
        <v>121250</v>
      </c>
      <c r="R142" s="4">
        <v>0.3320455034596384</v>
      </c>
      <c r="S142" s="5">
        <f t="shared" si="90"/>
        <v>354924</v>
      </c>
      <c r="T142" s="5">
        <f>P142*(AM142/100)</f>
        <v>88731</v>
      </c>
      <c r="U142" s="5">
        <f>P142*(AN142/100)</f>
        <v>10647.72</v>
      </c>
      <c r="V142" s="5">
        <f>P142*(AO142/100)</f>
        <v>35492.400000000001</v>
      </c>
      <c r="W142" s="5">
        <f>P142*(AP142/100)</f>
        <v>0</v>
      </c>
      <c r="X142" s="5">
        <f>P142*(AQ142/100)</f>
        <v>42590.879999999997</v>
      </c>
      <c r="Y142" s="5">
        <f>P142*(AR142/100)</f>
        <v>35492.400000000001</v>
      </c>
      <c r="Z142" s="5">
        <f>P142*(AS142/100)</f>
        <v>10647.72</v>
      </c>
      <c r="AA142" s="5">
        <f>P142*(AT142/100)</f>
        <v>17746.2</v>
      </c>
      <c r="AB142" s="5">
        <f>P142*(AU142/100)</f>
        <v>7098.4800000000005</v>
      </c>
      <c r="AC142" s="5">
        <f>P142*(AV142/100)</f>
        <v>35492.400000000001</v>
      </c>
      <c r="AE142" s="5">
        <f>P142*(AX142/100)</f>
        <v>0</v>
      </c>
      <c r="AF142" s="5">
        <f>P142*(AY142/100)</f>
        <v>70984.800000000003</v>
      </c>
      <c r="AH142" s="5">
        <f>P142*(BA142/100)</f>
        <v>0</v>
      </c>
      <c r="AI142" s="5"/>
      <c r="AJ142" s="5">
        <f>P142*(BC142/100)</f>
        <v>0</v>
      </c>
      <c r="AL142" s="6">
        <f t="shared" si="69"/>
        <v>100</v>
      </c>
      <c r="AM142" s="6">
        <v>25</v>
      </c>
      <c r="AN142" s="6">
        <v>3</v>
      </c>
      <c r="AO142" s="6">
        <v>10</v>
      </c>
      <c r="AP142" s="6">
        <v>0</v>
      </c>
      <c r="AQ142" s="6">
        <v>12</v>
      </c>
      <c r="AR142" s="6">
        <v>10</v>
      </c>
      <c r="AS142" s="6">
        <v>3</v>
      </c>
      <c r="AT142" s="6">
        <v>5</v>
      </c>
      <c r="AU142" s="6">
        <v>2</v>
      </c>
      <c r="AV142" s="6">
        <v>10</v>
      </c>
      <c r="AW142" s="6"/>
      <c r="AX142" s="6">
        <v>0</v>
      </c>
      <c r="AY142" s="6">
        <v>20</v>
      </c>
      <c r="AZ142" s="6" t="s">
        <v>411</v>
      </c>
      <c r="BA142" s="6">
        <v>0</v>
      </c>
      <c r="BB142" s="6"/>
      <c r="BC142" s="6">
        <v>0</v>
      </c>
      <c r="BD142" s="6"/>
      <c r="BE142" s="12">
        <f t="shared" si="70"/>
        <v>10</v>
      </c>
      <c r="BF142" s="12">
        <f t="shared" si="71"/>
        <v>40</v>
      </c>
      <c r="BG142" s="3">
        <f t="shared" si="91"/>
        <v>354923.99999999994</v>
      </c>
      <c r="BH142" s="5">
        <v>287488.44</v>
      </c>
      <c r="BI142" s="5">
        <v>3549.2400000000002</v>
      </c>
      <c r="BJ142" s="5">
        <v>53238.6</v>
      </c>
      <c r="BK142" s="5">
        <v>3549.2400000000002</v>
      </c>
      <c r="BL142" s="5">
        <v>0</v>
      </c>
      <c r="BM142" s="5">
        <v>0</v>
      </c>
      <c r="BN142" s="5">
        <v>0</v>
      </c>
      <c r="BO142" s="5">
        <v>0</v>
      </c>
      <c r="BP142" s="5">
        <v>0</v>
      </c>
      <c r="BQ142" s="5">
        <v>0</v>
      </c>
      <c r="BR142" s="5">
        <v>7098.4800000000005</v>
      </c>
      <c r="BS142" s="5">
        <v>0</v>
      </c>
      <c r="BT142" s="5">
        <v>0</v>
      </c>
      <c r="BU142" s="5">
        <v>0</v>
      </c>
      <c r="BV142" s="5"/>
      <c r="BW142" s="5">
        <v>0</v>
      </c>
      <c r="BY142" t="s">
        <v>109</v>
      </c>
      <c r="BZ142" s="12">
        <f t="shared" si="92"/>
        <v>100</v>
      </c>
      <c r="CA142" s="12">
        <v>81</v>
      </c>
      <c r="CB142" s="12">
        <v>1</v>
      </c>
      <c r="CC142" s="12">
        <v>15</v>
      </c>
      <c r="CD142" s="12">
        <v>1</v>
      </c>
      <c r="CE142" s="12">
        <v>0</v>
      </c>
      <c r="CG142" s="12">
        <v>0</v>
      </c>
      <c r="CH142" s="12">
        <v>0</v>
      </c>
      <c r="CI142" s="12">
        <v>0</v>
      </c>
      <c r="CJ142" s="12">
        <v>0</v>
      </c>
      <c r="CK142" s="12">
        <v>2</v>
      </c>
      <c r="CL142" s="12">
        <v>0</v>
      </c>
      <c r="CN142" s="12">
        <v>0</v>
      </c>
      <c r="CR142" s="12">
        <f t="shared" si="72"/>
        <v>16</v>
      </c>
      <c r="CS142" s="12">
        <f t="shared" si="73"/>
        <v>0</v>
      </c>
      <c r="CT142" s="12">
        <f t="shared" si="74"/>
        <v>2</v>
      </c>
      <c r="CU142" s="12">
        <f t="shared" si="75"/>
        <v>0</v>
      </c>
      <c r="CX142" t="s">
        <v>126</v>
      </c>
    </row>
    <row r="143" spans="1:102" x14ac:dyDescent="0.2">
      <c r="A143">
        <v>2015</v>
      </c>
      <c r="B143" t="s">
        <v>412</v>
      </c>
      <c r="C143" t="s">
        <v>135</v>
      </c>
      <c r="D143" s="16">
        <v>14608</v>
      </c>
      <c r="E143" t="s">
        <v>136</v>
      </c>
      <c r="F143" t="s">
        <v>137</v>
      </c>
      <c r="G143" t="s">
        <v>120</v>
      </c>
      <c r="I143" t="s">
        <v>121</v>
      </c>
      <c r="J143">
        <v>2007</v>
      </c>
      <c r="K143">
        <f t="shared" si="76"/>
        <v>8</v>
      </c>
      <c r="L143" t="s">
        <v>131</v>
      </c>
      <c r="M143" t="s">
        <v>131</v>
      </c>
      <c r="N143" t="s">
        <v>360</v>
      </c>
      <c r="O143" s="3">
        <v>225000</v>
      </c>
      <c r="P143" s="3">
        <v>220000</v>
      </c>
      <c r="S143" s="5">
        <f t="shared" si="90"/>
        <v>220000</v>
      </c>
      <c r="T143" s="5">
        <f>P143*(AM143/100)</f>
        <v>44000</v>
      </c>
      <c r="U143" s="5">
        <f>P143*(AN143/100)</f>
        <v>0</v>
      </c>
      <c r="V143" s="5">
        <f>P143*(AO143/100)</f>
        <v>0</v>
      </c>
      <c r="W143" s="5">
        <f>P143*(AP143/100)</f>
        <v>0</v>
      </c>
      <c r="X143" s="5">
        <f>P143*(AQ143/100)</f>
        <v>33000</v>
      </c>
      <c r="Y143" s="5">
        <f>P143*(AR143/100)</f>
        <v>11000</v>
      </c>
      <c r="Z143" s="5">
        <f>P143*(AS143/100)</f>
        <v>22000</v>
      </c>
      <c r="AA143" s="5">
        <f>P143*(AT143/100)</f>
        <v>33000</v>
      </c>
      <c r="AB143" s="5">
        <f>P143*(AU143/100)</f>
        <v>0</v>
      </c>
      <c r="AC143" s="5">
        <f>P143*(AV143/100)</f>
        <v>77000</v>
      </c>
      <c r="AE143" s="5">
        <f>P143*(AX143/100)</f>
        <v>0</v>
      </c>
      <c r="AF143" s="5">
        <f>P143*(AY143/100)</f>
        <v>0</v>
      </c>
      <c r="AH143" s="5">
        <f>P143*(BA143/100)</f>
        <v>0</v>
      </c>
      <c r="AI143" s="5">
        <f>$P$405*BB143</f>
        <v>0</v>
      </c>
      <c r="AJ143" s="5">
        <f>P143*(BC143/100)</f>
        <v>0</v>
      </c>
      <c r="AL143" s="6">
        <f t="shared" si="69"/>
        <v>100</v>
      </c>
      <c r="AM143" s="6">
        <v>20</v>
      </c>
      <c r="AN143" s="6">
        <v>0</v>
      </c>
      <c r="AO143" s="6">
        <v>0</v>
      </c>
      <c r="AP143" s="6">
        <v>0</v>
      </c>
      <c r="AQ143" s="6">
        <v>15</v>
      </c>
      <c r="AR143" s="6">
        <v>5</v>
      </c>
      <c r="AS143" s="6">
        <v>10</v>
      </c>
      <c r="AT143" s="6">
        <v>15</v>
      </c>
      <c r="AU143" s="6">
        <v>0</v>
      </c>
      <c r="AV143" s="6">
        <v>35</v>
      </c>
      <c r="AW143" s="6"/>
      <c r="AX143" s="6">
        <v>0</v>
      </c>
      <c r="AY143" s="6">
        <v>0</v>
      </c>
      <c r="AZ143" s="6"/>
      <c r="BA143" s="6">
        <v>0</v>
      </c>
      <c r="BB143" s="6"/>
      <c r="BC143" s="6">
        <v>0</v>
      </c>
      <c r="BD143" s="6"/>
      <c r="BE143" s="12">
        <f t="shared" si="70"/>
        <v>0</v>
      </c>
      <c r="BF143" s="12">
        <f t="shared" si="71"/>
        <v>60</v>
      </c>
      <c r="BG143" s="3">
        <f t="shared" si="91"/>
        <v>220000</v>
      </c>
      <c r="BH143" s="5">
        <v>143000</v>
      </c>
      <c r="BI143" s="5">
        <v>0</v>
      </c>
      <c r="BJ143" s="5">
        <v>55000</v>
      </c>
      <c r="BK143" s="5">
        <v>6600</v>
      </c>
      <c r="BL143" s="5">
        <v>6600</v>
      </c>
      <c r="BM143" s="5">
        <v>0</v>
      </c>
      <c r="BN143" s="5">
        <v>0</v>
      </c>
      <c r="BO143" s="5">
        <v>0</v>
      </c>
      <c r="BP143" s="5">
        <v>0</v>
      </c>
      <c r="BQ143" s="5">
        <v>8800</v>
      </c>
      <c r="BR143" s="5">
        <v>0</v>
      </c>
      <c r="BS143" s="5">
        <v>0</v>
      </c>
      <c r="BT143" s="5">
        <v>0</v>
      </c>
      <c r="BU143" s="5">
        <v>0</v>
      </c>
      <c r="BV143" s="5"/>
      <c r="BW143" s="5">
        <v>0</v>
      </c>
      <c r="BY143" t="s">
        <v>109</v>
      </c>
      <c r="BZ143" s="12">
        <f t="shared" si="92"/>
        <v>100</v>
      </c>
      <c r="CA143" s="12">
        <v>65</v>
      </c>
      <c r="CB143" s="12">
        <v>0</v>
      </c>
      <c r="CC143" s="12">
        <v>25</v>
      </c>
      <c r="CD143" s="12">
        <v>3</v>
      </c>
      <c r="CE143" s="12">
        <v>3</v>
      </c>
      <c r="CG143" s="12">
        <v>0</v>
      </c>
      <c r="CH143" s="12">
        <v>0</v>
      </c>
      <c r="CI143" s="12">
        <v>0</v>
      </c>
      <c r="CJ143" s="12">
        <v>4</v>
      </c>
      <c r="CK143" s="12">
        <v>0</v>
      </c>
      <c r="CL143" s="12">
        <v>0</v>
      </c>
      <c r="CN143" s="12">
        <v>0</v>
      </c>
      <c r="CR143" s="12">
        <f t="shared" si="72"/>
        <v>25</v>
      </c>
      <c r="CS143" s="12">
        <f t="shared" si="73"/>
        <v>3</v>
      </c>
      <c r="CT143" s="12">
        <f t="shared" si="74"/>
        <v>4</v>
      </c>
      <c r="CU143" s="12">
        <f t="shared" si="75"/>
        <v>0</v>
      </c>
      <c r="CX143" t="s">
        <v>110</v>
      </c>
    </row>
    <row r="144" spans="1:102" x14ac:dyDescent="0.2">
      <c r="A144">
        <v>2015</v>
      </c>
      <c r="B144" t="s">
        <v>413</v>
      </c>
      <c r="C144" t="s">
        <v>135</v>
      </c>
      <c r="D144" s="16">
        <v>13122</v>
      </c>
      <c r="E144" t="s">
        <v>136</v>
      </c>
      <c r="F144" t="s">
        <v>137</v>
      </c>
      <c r="G144" t="s">
        <v>138</v>
      </c>
      <c r="I144" t="s">
        <v>121</v>
      </c>
      <c r="J144">
        <v>2013</v>
      </c>
      <c r="K144">
        <f t="shared" si="76"/>
        <v>2</v>
      </c>
      <c r="L144" t="s">
        <v>108</v>
      </c>
      <c r="M144" t="s">
        <v>108</v>
      </c>
      <c r="N144" t="s">
        <v>360</v>
      </c>
      <c r="O144" s="3">
        <v>185000</v>
      </c>
      <c r="P144" s="3">
        <v>185000</v>
      </c>
      <c r="S144" s="5">
        <f t="shared" si="90"/>
        <v>185000</v>
      </c>
      <c r="T144" s="5">
        <f>P144*(AM144/100)</f>
        <v>175750</v>
      </c>
      <c r="U144" s="5">
        <f>P144*(AN144/100)</f>
        <v>0</v>
      </c>
      <c r="V144" s="5">
        <f>P144*(AO144/100)</f>
        <v>7400</v>
      </c>
      <c r="W144" s="5">
        <f>P144*(AP144/100)</f>
        <v>0</v>
      </c>
      <c r="X144" s="5">
        <f>P144*(AQ144/100)</f>
        <v>0</v>
      </c>
      <c r="Y144" s="5">
        <f>P144*(AR144/100)</f>
        <v>1850</v>
      </c>
      <c r="Z144" s="5">
        <f>P144*(AS144/100)</f>
        <v>0</v>
      </c>
      <c r="AA144" s="5">
        <f>P144*(AT144/100)</f>
        <v>0</v>
      </c>
      <c r="AB144" s="5">
        <f>P144*(AU144/100)</f>
        <v>0</v>
      </c>
      <c r="AC144" s="5">
        <f>P144*(AV144/100)</f>
        <v>0</v>
      </c>
      <c r="AE144" s="5">
        <f>P144*(AX144/100)</f>
        <v>0</v>
      </c>
      <c r="AF144" s="5">
        <f>P144*(AY144/100)</f>
        <v>0</v>
      </c>
      <c r="AH144" s="5">
        <f>P144*(BA144/100)</f>
        <v>0</v>
      </c>
      <c r="AI144" s="5">
        <f>$P$404*BB144</f>
        <v>0</v>
      </c>
      <c r="AJ144" s="5">
        <f>P144*(BC144/100)</f>
        <v>0</v>
      </c>
      <c r="AL144" s="6">
        <f t="shared" ref="AL144:AL175" si="93">SUM(AM144:BC144)</f>
        <v>100</v>
      </c>
      <c r="AM144" s="6">
        <v>95</v>
      </c>
      <c r="AN144" s="6">
        <v>0</v>
      </c>
      <c r="AO144" s="6">
        <v>4</v>
      </c>
      <c r="AP144" s="6">
        <v>0</v>
      </c>
      <c r="AQ144" s="6">
        <v>0</v>
      </c>
      <c r="AR144" s="6">
        <v>1</v>
      </c>
      <c r="AS144" s="6">
        <v>0</v>
      </c>
      <c r="AT144" s="6">
        <v>0</v>
      </c>
      <c r="AU144" s="6">
        <v>0</v>
      </c>
      <c r="AV144" s="6">
        <v>0</v>
      </c>
      <c r="AW144" s="6"/>
      <c r="AX144" s="6">
        <v>0</v>
      </c>
      <c r="AY144" s="6">
        <v>0</v>
      </c>
      <c r="AZ144" s="6"/>
      <c r="BA144" s="6">
        <v>0</v>
      </c>
      <c r="BB144" s="6"/>
      <c r="BC144" s="6">
        <v>0</v>
      </c>
      <c r="BD144" s="6"/>
      <c r="BE144" s="12">
        <f t="shared" ref="BE144:BE175" si="94">AO144+AP144</f>
        <v>4</v>
      </c>
      <c r="BF144" s="12">
        <f t="shared" ref="BF144:BF175" si="95">SUM(AS144:AY144)+BA144+BC144</f>
        <v>0</v>
      </c>
      <c r="BG144" s="3">
        <f t="shared" si="91"/>
        <v>185000</v>
      </c>
      <c r="BH144" s="5">
        <v>1850</v>
      </c>
      <c r="BI144" s="5">
        <v>0</v>
      </c>
      <c r="BJ144" s="5">
        <v>92500</v>
      </c>
      <c r="BK144" s="5">
        <v>83250</v>
      </c>
      <c r="BL144" s="5">
        <v>0</v>
      </c>
      <c r="BM144" s="5">
        <v>0</v>
      </c>
      <c r="BN144" s="5">
        <v>3700</v>
      </c>
      <c r="BO144" s="5">
        <v>0</v>
      </c>
      <c r="BP144" s="5">
        <v>0</v>
      </c>
      <c r="BQ144" s="5">
        <v>3700</v>
      </c>
      <c r="BR144" s="5">
        <v>0</v>
      </c>
      <c r="BS144" s="5">
        <v>0</v>
      </c>
      <c r="BT144" s="5">
        <v>0</v>
      </c>
      <c r="BU144" s="5">
        <v>0</v>
      </c>
      <c r="BV144" s="5"/>
      <c r="BW144" s="5">
        <v>0</v>
      </c>
      <c r="BY144" t="s">
        <v>109</v>
      </c>
      <c r="BZ144" s="12">
        <f t="shared" si="92"/>
        <v>100</v>
      </c>
      <c r="CA144" s="12">
        <v>1</v>
      </c>
      <c r="CB144" s="12">
        <v>0</v>
      </c>
      <c r="CC144" s="12">
        <v>50</v>
      </c>
      <c r="CD144" s="12">
        <v>45</v>
      </c>
      <c r="CE144" s="12">
        <v>0</v>
      </c>
      <c r="CG144" s="12">
        <v>2</v>
      </c>
      <c r="CH144" s="12">
        <v>0</v>
      </c>
      <c r="CI144" s="12">
        <v>0</v>
      </c>
      <c r="CJ144" s="12">
        <v>2</v>
      </c>
      <c r="CK144" s="12">
        <v>0</v>
      </c>
      <c r="CL144" s="12">
        <v>0</v>
      </c>
      <c r="CN144" s="12">
        <v>0</v>
      </c>
      <c r="CR144" s="12">
        <f t="shared" ref="CR144:CR175" si="96">SUM(CB144:CC144)</f>
        <v>50</v>
      </c>
      <c r="CS144" s="12">
        <f t="shared" ref="CS144:CS175" si="97">SUM(CE144:CF144)</f>
        <v>0</v>
      </c>
      <c r="CT144" s="12">
        <f t="shared" ref="CT144:CT175" si="98">SUM(CH144:CM144)</f>
        <v>2</v>
      </c>
      <c r="CU144" s="12">
        <f t="shared" ref="CU144:CU175" si="99">SUM(CN144+CP144)</f>
        <v>0</v>
      </c>
      <c r="CX144" t="s">
        <v>110</v>
      </c>
    </row>
    <row r="145" spans="1:102" x14ac:dyDescent="0.2">
      <c r="A145">
        <v>2015</v>
      </c>
      <c r="B145" t="s">
        <v>414</v>
      </c>
      <c r="C145" t="s">
        <v>204</v>
      </c>
      <c r="D145" s="16">
        <v>59860</v>
      </c>
      <c r="E145" t="s">
        <v>205</v>
      </c>
      <c r="F145" t="s">
        <v>114</v>
      </c>
      <c r="G145" t="s">
        <v>173</v>
      </c>
      <c r="I145" t="s">
        <v>143</v>
      </c>
      <c r="J145">
        <v>2012</v>
      </c>
      <c r="K145">
        <f t="shared" si="76"/>
        <v>3</v>
      </c>
      <c r="L145" t="s">
        <v>122</v>
      </c>
      <c r="M145" t="s">
        <v>122</v>
      </c>
      <c r="N145" t="s">
        <v>360</v>
      </c>
      <c r="O145" s="3">
        <v>24000</v>
      </c>
      <c r="P145" s="3">
        <v>20000</v>
      </c>
      <c r="Q145" s="3">
        <v>8000</v>
      </c>
      <c r="R145" s="4">
        <v>0.36899999999999999</v>
      </c>
      <c r="S145" s="5">
        <f t="shared" si="90"/>
        <v>19000</v>
      </c>
      <c r="T145" s="5">
        <v>3000</v>
      </c>
      <c r="U145" s="5">
        <v>1000</v>
      </c>
      <c r="V145" s="5">
        <v>2000</v>
      </c>
      <c r="W145" s="5">
        <v>0</v>
      </c>
      <c r="X145" s="5">
        <v>10000</v>
      </c>
      <c r="Y145" s="5">
        <v>1000</v>
      </c>
      <c r="Z145" s="5">
        <v>0</v>
      </c>
      <c r="AA145" s="5">
        <v>500</v>
      </c>
      <c r="AB145" s="5">
        <v>1000</v>
      </c>
      <c r="AC145" s="5">
        <v>500</v>
      </c>
      <c r="AD145" s="5" t="s">
        <v>357</v>
      </c>
      <c r="AE145" s="5">
        <v>0</v>
      </c>
      <c r="AF145" s="5">
        <v>0</v>
      </c>
      <c r="AH145" s="5">
        <v>0</v>
      </c>
      <c r="AJ145" s="3">
        <v>0</v>
      </c>
      <c r="AL145" s="6">
        <f t="shared" si="93"/>
        <v>99.999999999999986</v>
      </c>
      <c r="AM145" s="12">
        <v>15.789473684210526</v>
      </c>
      <c r="AN145" s="12">
        <v>5.2631578947368416</v>
      </c>
      <c r="AO145" s="12">
        <v>10.526315789473683</v>
      </c>
      <c r="AP145" s="12">
        <v>0</v>
      </c>
      <c r="AQ145" s="12">
        <v>52.631578947368418</v>
      </c>
      <c r="AR145" s="12">
        <v>5.2631578947368416</v>
      </c>
      <c r="AS145" s="12">
        <v>0</v>
      </c>
      <c r="AT145" s="12">
        <v>2.6315789473684208</v>
      </c>
      <c r="AU145" s="12">
        <v>5.2631578947368416</v>
      </c>
      <c r="AV145" s="12">
        <v>2.6315789473684208</v>
      </c>
      <c r="AW145" s="12"/>
      <c r="AX145" s="12">
        <v>0</v>
      </c>
      <c r="AY145" s="12">
        <v>0</v>
      </c>
      <c r="AZ145" s="12">
        <v>0</v>
      </c>
      <c r="BA145" s="12">
        <v>0</v>
      </c>
      <c r="BB145" s="12">
        <v>0</v>
      </c>
      <c r="BC145" s="12">
        <v>0</v>
      </c>
      <c r="BE145" s="12">
        <f t="shared" si="94"/>
        <v>10.526315789473683</v>
      </c>
      <c r="BF145" s="12">
        <f t="shared" si="95"/>
        <v>10.526315789473683</v>
      </c>
      <c r="BG145" s="3">
        <f t="shared" si="91"/>
        <v>20000</v>
      </c>
      <c r="BH145">
        <v>0</v>
      </c>
      <c r="BI145">
        <v>1000</v>
      </c>
      <c r="BJ145">
        <v>19000</v>
      </c>
      <c r="BK145">
        <v>0</v>
      </c>
      <c r="BL145">
        <v>0</v>
      </c>
      <c r="BM145">
        <v>0</v>
      </c>
      <c r="BN145">
        <v>0</v>
      </c>
      <c r="BO145">
        <v>0</v>
      </c>
      <c r="BP145">
        <v>0</v>
      </c>
      <c r="BQ145">
        <v>0</v>
      </c>
      <c r="BR145">
        <v>0</v>
      </c>
      <c r="BS145">
        <v>0</v>
      </c>
      <c r="BT145">
        <v>0</v>
      </c>
      <c r="BU145">
        <v>0</v>
      </c>
      <c r="BV145">
        <v>0</v>
      </c>
      <c r="BW145">
        <v>0</v>
      </c>
      <c r="BY145" t="s">
        <v>109</v>
      </c>
      <c r="BZ145" s="12">
        <f t="shared" si="92"/>
        <v>100</v>
      </c>
      <c r="CA145" s="10">
        <v>0</v>
      </c>
      <c r="CB145" s="10">
        <v>5</v>
      </c>
      <c r="CC145" s="10">
        <v>95</v>
      </c>
      <c r="CD145" s="10">
        <v>0</v>
      </c>
      <c r="CE145" s="10">
        <v>0</v>
      </c>
      <c r="CF145" s="10">
        <v>0</v>
      </c>
      <c r="CG145" s="10">
        <v>0</v>
      </c>
      <c r="CH145" s="10">
        <v>0</v>
      </c>
      <c r="CI145" s="10">
        <v>0</v>
      </c>
      <c r="CJ145" s="10">
        <v>0</v>
      </c>
      <c r="CK145" s="10">
        <v>0</v>
      </c>
      <c r="CL145" s="10">
        <v>0</v>
      </c>
      <c r="CM145" s="10">
        <v>0</v>
      </c>
      <c r="CN145" s="10">
        <v>0</v>
      </c>
      <c r="CO145" s="10"/>
      <c r="CP145" s="10">
        <v>0</v>
      </c>
      <c r="CR145" s="12">
        <f t="shared" si="96"/>
        <v>100</v>
      </c>
      <c r="CS145" s="12">
        <f t="shared" si="97"/>
        <v>0</v>
      </c>
      <c r="CT145" s="12">
        <f t="shared" si="98"/>
        <v>0</v>
      </c>
      <c r="CU145" s="12">
        <f t="shared" si="99"/>
        <v>0</v>
      </c>
      <c r="CX145" t="s">
        <v>110</v>
      </c>
    </row>
    <row r="146" spans="1:102" x14ac:dyDescent="0.2">
      <c r="A146">
        <v>2015</v>
      </c>
      <c r="B146" t="s">
        <v>415</v>
      </c>
      <c r="C146" t="s">
        <v>204</v>
      </c>
      <c r="D146" s="16">
        <v>59821</v>
      </c>
      <c r="E146" t="s">
        <v>205</v>
      </c>
      <c r="F146" t="s">
        <v>114</v>
      </c>
      <c r="G146" t="s">
        <v>142</v>
      </c>
      <c r="I146" t="s">
        <v>143</v>
      </c>
      <c r="J146">
        <v>2003</v>
      </c>
      <c r="K146">
        <f t="shared" si="76"/>
        <v>12</v>
      </c>
      <c r="L146" t="s">
        <v>154</v>
      </c>
      <c r="M146" t="s">
        <v>149</v>
      </c>
      <c r="N146" t="s">
        <v>360</v>
      </c>
      <c r="O146" s="3">
        <v>1660064</v>
      </c>
      <c r="P146" s="3">
        <v>1656046</v>
      </c>
      <c r="Q146" s="3">
        <v>1559906.2</v>
      </c>
      <c r="R146" s="4">
        <v>1.178846998308499</v>
      </c>
      <c r="S146" s="5">
        <f t="shared" si="90"/>
        <v>1656045.9999999998</v>
      </c>
      <c r="T146" s="5">
        <f t="shared" ref="T146:T153" si="100">P146*(AM146/100)</f>
        <v>761781.16</v>
      </c>
      <c r="U146" s="5">
        <f t="shared" ref="U146:U153" si="101">P146*(AN146/100)</f>
        <v>82802.3</v>
      </c>
      <c r="V146" s="5">
        <f t="shared" ref="V146:V153" si="102">P146*(AO146/100)</f>
        <v>66241.84</v>
      </c>
      <c r="W146" s="5">
        <f t="shared" ref="W146:W153" si="103">P146*(AP146/100)</f>
        <v>0</v>
      </c>
      <c r="X146" s="5">
        <f t="shared" ref="X146:X153" si="104">P146*(AQ146/100)</f>
        <v>314648.74</v>
      </c>
      <c r="Y146" s="5">
        <f t="shared" ref="Y146:Y153" si="105">P146*(AR146/100)</f>
        <v>347769.66</v>
      </c>
      <c r="Z146" s="5">
        <f t="shared" ref="Z146:Z153" si="106">P146*(AS146/100)</f>
        <v>49681.38</v>
      </c>
      <c r="AA146" s="5">
        <f t="shared" ref="AA146:AA153" si="107">P146*(AT146/100)</f>
        <v>0</v>
      </c>
      <c r="AB146" s="5">
        <f t="shared" ref="AB146:AB153" si="108">P146*(AU146/100)</f>
        <v>0</v>
      </c>
      <c r="AC146" s="5">
        <f t="shared" ref="AC146:AC153" si="109">P146*(AV146/100)</f>
        <v>33120.92</v>
      </c>
      <c r="AE146" s="5">
        <f t="shared" ref="AE146:AE153" si="110">P146*(AX146/100)</f>
        <v>0</v>
      </c>
      <c r="AF146" s="5">
        <f>P146*(AY146/100)</f>
        <v>0</v>
      </c>
      <c r="AH146" s="5">
        <f t="shared" ref="AH146:AH152" si="111">P146*(BA146/100)</f>
        <v>0</v>
      </c>
      <c r="AI146" s="5">
        <f>$P$390*BB146</f>
        <v>0</v>
      </c>
      <c r="AJ146" s="5">
        <f t="shared" ref="AJ146:AJ152" si="112">P146*(BC146/100)</f>
        <v>0</v>
      </c>
      <c r="AL146" s="6">
        <f t="shared" si="93"/>
        <v>100</v>
      </c>
      <c r="AM146" s="6">
        <v>46</v>
      </c>
      <c r="AN146" s="6">
        <v>5</v>
      </c>
      <c r="AO146" s="6">
        <v>4</v>
      </c>
      <c r="AP146" s="6">
        <v>0</v>
      </c>
      <c r="AQ146" s="6">
        <v>19</v>
      </c>
      <c r="AR146" s="6">
        <v>21</v>
      </c>
      <c r="AS146" s="6">
        <v>3</v>
      </c>
      <c r="AT146" s="6">
        <v>0</v>
      </c>
      <c r="AU146" s="6">
        <v>0</v>
      </c>
      <c r="AV146" s="6">
        <v>2</v>
      </c>
      <c r="AW146" s="6"/>
      <c r="AX146" s="6">
        <v>0</v>
      </c>
      <c r="AY146" s="6">
        <v>0</v>
      </c>
      <c r="AZ146" s="6"/>
      <c r="BA146" s="6">
        <v>0</v>
      </c>
      <c r="BB146" s="6"/>
      <c r="BC146" s="6">
        <v>0</v>
      </c>
      <c r="BD146" s="6"/>
      <c r="BE146" s="12">
        <f t="shared" si="94"/>
        <v>4</v>
      </c>
      <c r="BF146" s="12">
        <f t="shared" si="95"/>
        <v>5</v>
      </c>
      <c r="BG146" s="3">
        <f t="shared" si="91"/>
        <v>1656045.9999999998</v>
      </c>
      <c r="BH146" s="5">
        <v>132483.68</v>
      </c>
      <c r="BI146" s="5">
        <v>380890.58</v>
      </c>
      <c r="BJ146" s="5">
        <v>695539.32</v>
      </c>
      <c r="BK146" s="5">
        <v>264967.36</v>
      </c>
      <c r="BL146" s="5">
        <v>66241.84</v>
      </c>
      <c r="BM146" s="5">
        <v>0</v>
      </c>
      <c r="BN146" s="5">
        <v>0</v>
      </c>
      <c r="BO146" s="5">
        <v>0</v>
      </c>
      <c r="BP146" s="5">
        <v>49681.38</v>
      </c>
      <c r="BQ146" s="5">
        <v>49681.38</v>
      </c>
      <c r="BR146" s="5">
        <v>16560.46</v>
      </c>
      <c r="BS146" s="5">
        <v>0</v>
      </c>
      <c r="BT146" s="5">
        <v>0</v>
      </c>
      <c r="BU146" s="5">
        <v>0</v>
      </c>
      <c r="BV146" s="5"/>
      <c r="BW146" s="5">
        <v>0</v>
      </c>
      <c r="BY146" t="s">
        <v>109</v>
      </c>
      <c r="BZ146" s="12">
        <f t="shared" si="92"/>
        <v>100</v>
      </c>
      <c r="CA146" s="12">
        <v>8</v>
      </c>
      <c r="CB146" s="12">
        <v>23</v>
      </c>
      <c r="CC146" s="12">
        <v>42</v>
      </c>
      <c r="CD146" s="12">
        <v>16</v>
      </c>
      <c r="CE146" s="12">
        <v>4</v>
      </c>
      <c r="CG146" s="12">
        <v>0</v>
      </c>
      <c r="CH146" s="12">
        <v>0</v>
      </c>
      <c r="CI146" s="12">
        <v>3</v>
      </c>
      <c r="CJ146" s="12">
        <v>3</v>
      </c>
      <c r="CK146" s="12">
        <v>1</v>
      </c>
      <c r="CL146" s="12">
        <v>0</v>
      </c>
      <c r="CN146" s="12">
        <v>0</v>
      </c>
      <c r="CR146" s="12">
        <f t="shared" si="96"/>
        <v>65</v>
      </c>
      <c r="CS146" s="12">
        <f t="shared" si="97"/>
        <v>4</v>
      </c>
      <c r="CT146" s="12">
        <f t="shared" si="98"/>
        <v>7</v>
      </c>
      <c r="CU146" s="12">
        <f t="shared" si="99"/>
        <v>0</v>
      </c>
      <c r="CX146" t="s">
        <v>126</v>
      </c>
    </row>
    <row r="147" spans="1:102" x14ac:dyDescent="0.2">
      <c r="A147">
        <v>2015</v>
      </c>
      <c r="B147" t="s">
        <v>416</v>
      </c>
      <c r="C147" t="s">
        <v>334</v>
      </c>
      <c r="D147" s="16">
        <v>80524</v>
      </c>
      <c r="E147" t="s">
        <v>205</v>
      </c>
      <c r="F147" t="s">
        <v>114</v>
      </c>
      <c r="G147" t="s">
        <v>120</v>
      </c>
      <c r="I147" t="s">
        <v>121</v>
      </c>
      <c r="J147">
        <v>2011</v>
      </c>
      <c r="K147">
        <f t="shared" si="76"/>
        <v>4</v>
      </c>
      <c r="L147" t="s">
        <v>122</v>
      </c>
      <c r="M147" t="s">
        <v>122</v>
      </c>
      <c r="N147" t="s">
        <v>356</v>
      </c>
      <c r="O147" s="3">
        <v>1489595</v>
      </c>
      <c r="P147" s="3">
        <v>1489595.44</v>
      </c>
      <c r="Q147" s="3">
        <v>1520629.67</v>
      </c>
      <c r="R147" s="4">
        <v>1.135481170848452</v>
      </c>
      <c r="S147" s="5">
        <f t="shared" si="90"/>
        <v>1489595.44</v>
      </c>
      <c r="T147" s="5">
        <f t="shared" si="100"/>
        <v>74479.771999999997</v>
      </c>
      <c r="U147" s="5">
        <f t="shared" si="101"/>
        <v>14895.954400000001</v>
      </c>
      <c r="V147" s="5">
        <f t="shared" si="102"/>
        <v>223439.31599999999</v>
      </c>
      <c r="W147" s="5">
        <f t="shared" si="103"/>
        <v>0</v>
      </c>
      <c r="X147" s="5">
        <f t="shared" si="104"/>
        <v>74479.771999999997</v>
      </c>
      <c r="Y147" s="5">
        <f t="shared" si="105"/>
        <v>44687.8632</v>
      </c>
      <c r="Z147" s="5">
        <f t="shared" si="106"/>
        <v>74479.771999999997</v>
      </c>
      <c r="AA147" s="5">
        <f t="shared" si="107"/>
        <v>44687.8632</v>
      </c>
      <c r="AB147" s="5">
        <f t="shared" si="108"/>
        <v>14895.954400000001</v>
      </c>
      <c r="AC147" s="5">
        <f t="shared" si="109"/>
        <v>849069.40079999994</v>
      </c>
      <c r="AE147" s="5">
        <f t="shared" si="110"/>
        <v>74479.771999999997</v>
      </c>
      <c r="AF147" s="5">
        <f>Q147*(AY147/100)</f>
        <v>0</v>
      </c>
      <c r="AH147" s="5">
        <f t="shared" si="111"/>
        <v>0</v>
      </c>
      <c r="AI147" s="5">
        <f>$P$384*BB147</f>
        <v>0</v>
      </c>
      <c r="AJ147" s="5">
        <f t="shared" si="112"/>
        <v>0</v>
      </c>
      <c r="AL147" s="6">
        <f t="shared" si="93"/>
        <v>100</v>
      </c>
      <c r="AM147" s="6">
        <v>5</v>
      </c>
      <c r="AN147" s="6">
        <v>1</v>
      </c>
      <c r="AO147" s="6">
        <v>15</v>
      </c>
      <c r="AP147" s="6">
        <v>0</v>
      </c>
      <c r="AQ147" s="6">
        <v>5</v>
      </c>
      <c r="AR147" s="6">
        <v>3</v>
      </c>
      <c r="AS147" s="6">
        <v>5</v>
      </c>
      <c r="AT147" s="6">
        <v>3</v>
      </c>
      <c r="AU147" s="6">
        <v>1</v>
      </c>
      <c r="AV147" s="6">
        <v>57</v>
      </c>
      <c r="AW147" s="6"/>
      <c r="AX147" s="6">
        <v>5</v>
      </c>
      <c r="AY147" s="6">
        <v>0</v>
      </c>
      <c r="AZ147" s="6"/>
      <c r="BA147" s="6">
        <v>0</v>
      </c>
      <c r="BB147" s="6"/>
      <c r="BC147" s="6">
        <v>0</v>
      </c>
      <c r="BD147" s="6"/>
      <c r="BE147" s="12">
        <f t="shared" si="94"/>
        <v>15</v>
      </c>
      <c r="BF147" s="12">
        <f t="shared" si="95"/>
        <v>71</v>
      </c>
      <c r="BG147" s="3">
        <f t="shared" si="91"/>
        <v>1489595.4400000002</v>
      </c>
      <c r="BH147" s="5">
        <v>0</v>
      </c>
      <c r="BI147" s="5">
        <v>446878.63199999998</v>
      </c>
      <c r="BJ147" s="5">
        <v>446878.63199999998</v>
      </c>
      <c r="BK147" s="5">
        <v>238335.27040000001</v>
      </c>
      <c r="BL147" s="5">
        <v>0</v>
      </c>
      <c r="BM147" s="5">
        <v>0</v>
      </c>
      <c r="BN147" s="5">
        <v>29791.908800000001</v>
      </c>
      <c r="BO147" s="5">
        <v>0</v>
      </c>
      <c r="BP147" s="5">
        <v>29791.908800000001</v>
      </c>
      <c r="BQ147" s="5">
        <v>148959.54399999999</v>
      </c>
      <c r="BR147" s="5">
        <v>148959.54399999999</v>
      </c>
      <c r="BS147" s="5">
        <v>0</v>
      </c>
      <c r="BT147" s="5">
        <v>0</v>
      </c>
      <c r="BU147" s="5">
        <v>0</v>
      </c>
      <c r="BV147" s="5"/>
      <c r="BW147" s="5">
        <v>0</v>
      </c>
      <c r="BY147" t="s">
        <v>109</v>
      </c>
      <c r="BZ147" s="12">
        <f t="shared" si="92"/>
        <v>100</v>
      </c>
      <c r="CA147" s="12">
        <v>0</v>
      </c>
      <c r="CB147" s="12">
        <v>30</v>
      </c>
      <c r="CC147" s="12">
        <v>30</v>
      </c>
      <c r="CD147" s="12">
        <v>16</v>
      </c>
      <c r="CE147" s="12">
        <v>0</v>
      </c>
      <c r="CG147" s="12">
        <v>2</v>
      </c>
      <c r="CH147" s="12">
        <v>0</v>
      </c>
      <c r="CI147" s="12">
        <v>2</v>
      </c>
      <c r="CJ147" s="12">
        <v>10</v>
      </c>
      <c r="CK147" s="12">
        <v>10</v>
      </c>
      <c r="CL147" s="12">
        <v>0</v>
      </c>
      <c r="CN147" s="12">
        <v>0</v>
      </c>
      <c r="CR147" s="12">
        <f t="shared" si="96"/>
        <v>60</v>
      </c>
      <c r="CS147" s="12">
        <f t="shared" si="97"/>
        <v>0</v>
      </c>
      <c r="CT147" s="12">
        <f t="shared" si="98"/>
        <v>22</v>
      </c>
      <c r="CU147" s="12">
        <f t="shared" si="99"/>
        <v>0</v>
      </c>
      <c r="CX147" t="s">
        <v>110</v>
      </c>
    </row>
    <row r="148" spans="1:102" x14ac:dyDescent="0.2">
      <c r="A148">
        <v>2015</v>
      </c>
      <c r="B148" t="s">
        <v>417</v>
      </c>
      <c r="C148" t="s">
        <v>204</v>
      </c>
      <c r="D148" s="16">
        <v>59715</v>
      </c>
      <c r="E148" t="s">
        <v>205</v>
      </c>
      <c r="F148" t="s">
        <v>114</v>
      </c>
      <c r="G148" t="s">
        <v>138</v>
      </c>
      <c r="I148" t="s">
        <v>121</v>
      </c>
      <c r="J148">
        <v>2011</v>
      </c>
      <c r="K148">
        <f t="shared" si="76"/>
        <v>4</v>
      </c>
      <c r="L148" t="s">
        <v>122</v>
      </c>
      <c r="M148" t="s">
        <v>122</v>
      </c>
      <c r="N148" t="s">
        <v>360</v>
      </c>
      <c r="O148" s="3">
        <v>635000</v>
      </c>
      <c r="P148" s="3">
        <v>625000</v>
      </c>
      <c r="Q148" s="3">
        <v>675300</v>
      </c>
      <c r="R148" s="4">
        <v>1.1772552755905512</v>
      </c>
      <c r="S148" s="5">
        <f t="shared" si="90"/>
        <v>625000</v>
      </c>
      <c r="T148" s="5">
        <f t="shared" si="100"/>
        <v>368750</v>
      </c>
      <c r="U148" s="5">
        <f t="shared" si="101"/>
        <v>0</v>
      </c>
      <c r="V148" s="5">
        <f t="shared" si="102"/>
        <v>118750</v>
      </c>
      <c r="W148" s="5">
        <f t="shared" si="103"/>
        <v>0</v>
      </c>
      <c r="X148" s="5">
        <f t="shared" si="104"/>
        <v>56250</v>
      </c>
      <c r="Y148" s="5">
        <f t="shared" si="105"/>
        <v>0</v>
      </c>
      <c r="Z148" s="5">
        <f t="shared" si="106"/>
        <v>12500</v>
      </c>
      <c r="AA148" s="5">
        <f t="shared" si="107"/>
        <v>0</v>
      </c>
      <c r="AB148" s="5">
        <f t="shared" si="108"/>
        <v>6250</v>
      </c>
      <c r="AC148" s="5">
        <f t="shared" si="109"/>
        <v>56250</v>
      </c>
      <c r="AE148" s="5">
        <f t="shared" si="110"/>
        <v>3125</v>
      </c>
      <c r="AF148" s="5">
        <f>P148*(AY148/100)</f>
        <v>3125</v>
      </c>
      <c r="AH148" s="5">
        <f t="shared" si="111"/>
        <v>0</v>
      </c>
      <c r="AI148" s="5">
        <f>$P$389*BB148</f>
        <v>0</v>
      </c>
      <c r="AJ148" s="5">
        <f t="shared" si="112"/>
        <v>0</v>
      </c>
      <c r="AL148" s="6">
        <f t="shared" si="93"/>
        <v>100</v>
      </c>
      <c r="AM148" s="6">
        <v>59</v>
      </c>
      <c r="AN148" s="6">
        <v>0</v>
      </c>
      <c r="AO148" s="6">
        <v>19</v>
      </c>
      <c r="AP148" s="6">
        <v>0</v>
      </c>
      <c r="AQ148" s="6">
        <v>9</v>
      </c>
      <c r="AR148" s="6">
        <v>0</v>
      </c>
      <c r="AS148" s="6">
        <v>2</v>
      </c>
      <c r="AT148" s="6">
        <v>0</v>
      </c>
      <c r="AU148" s="6">
        <v>1</v>
      </c>
      <c r="AV148" s="6">
        <v>9</v>
      </c>
      <c r="AW148" s="6"/>
      <c r="AX148" s="6">
        <v>0.5</v>
      </c>
      <c r="AY148" s="6">
        <v>0.5</v>
      </c>
      <c r="AZ148" s="6" t="s">
        <v>418</v>
      </c>
      <c r="BA148" s="6">
        <v>0</v>
      </c>
      <c r="BB148" s="6"/>
      <c r="BC148" s="6">
        <v>0</v>
      </c>
      <c r="BD148" s="6"/>
      <c r="BE148" s="12">
        <f t="shared" si="94"/>
        <v>19</v>
      </c>
      <c r="BF148" s="12">
        <f t="shared" si="95"/>
        <v>13</v>
      </c>
      <c r="BG148" s="3">
        <f t="shared" si="91"/>
        <v>625000</v>
      </c>
      <c r="BH148" s="5">
        <v>0</v>
      </c>
      <c r="BI148" s="5">
        <v>0</v>
      </c>
      <c r="BJ148" s="5">
        <v>187500</v>
      </c>
      <c r="BK148" s="5">
        <v>406250</v>
      </c>
      <c r="BL148" s="5">
        <v>0</v>
      </c>
      <c r="BM148" s="5">
        <v>0</v>
      </c>
      <c r="BN148" s="5">
        <v>0</v>
      </c>
      <c r="BO148" s="5">
        <v>0</v>
      </c>
      <c r="BP148" s="5">
        <v>0</v>
      </c>
      <c r="BQ148" s="5">
        <v>15625</v>
      </c>
      <c r="BR148" s="5">
        <v>6250</v>
      </c>
      <c r="BS148" s="5">
        <v>9375</v>
      </c>
      <c r="BT148" s="5">
        <v>0</v>
      </c>
      <c r="BU148" s="5">
        <v>0</v>
      </c>
      <c r="BV148" s="5"/>
      <c r="BW148" s="5">
        <v>0</v>
      </c>
      <c r="BY148" t="s">
        <v>109</v>
      </c>
      <c r="BZ148" s="12">
        <f t="shared" si="92"/>
        <v>100</v>
      </c>
      <c r="CA148" s="12">
        <v>0</v>
      </c>
      <c r="CB148" s="12">
        <v>0</v>
      </c>
      <c r="CC148" s="12">
        <v>30</v>
      </c>
      <c r="CD148" s="12">
        <v>65</v>
      </c>
      <c r="CE148" s="12">
        <v>0</v>
      </c>
      <c r="CG148" s="12">
        <v>0</v>
      </c>
      <c r="CH148" s="12">
        <v>0</v>
      </c>
      <c r="CI148" s="12">
        <v>0</v>
      </c>
      <c r="CJ148" s="12">
        <v>2.5</v>
      </c>
      <c r="CK148" s="12">
        <v>1</v>
      </c>
      <c r="CL148" s="12">
        <v>1.5</v>
      </c>
      <c r="CN148" s="12">
        <v>0</v>
      </c>
      <c r="CR148" s="12">
        <f t="shared" si="96"/>
        <v>30</v>
      </c>
      <c r="CS148" s="12">
        <f t="shared" si="97"/>
        <v>0</v>
      </c>
      <c r="CT148" s="12">
        <f t="shared" si="98"/>
        <v>5</v>
      </c>
      <c r="CU148" s="12">
        <f t="shared" si="99"/>
        <v>0</v>
      </c>
      <c r="CX148" t="s">
        <v>110</v>
      </c>
    </row>
    <row r="149" spans="1:102" x14ac:dyDescent="0.2">
      <c r="A149">
        <v>2015</v>
      </c>
      <c r="B149" t="s">
        <v>419</v>
      </c>
      <c r="C149" t="s">
        <v>210</v>
      </c>
      <c r="D149" s="16">
        <v>85282</v>
      </c>
      <c r="E149" t="s">
        <v>205</v>
      </c>
      <c r="F149" t="s">
        <v>114</v>
      </c>
      <c r="G149" t="s">
        <v>138</v>
      </c>
      <c r="I149" t="s">
        <v>121</v>
      </c>
      <c r="J149">
        <v>2011</v>
      </c>
      <c r="K149">
        <f t="shared" si="76"/>
        <v>4</v>
      </c>
      <c r="L149" t="s">
        <v>122</v>
      </c>
      <c r="M149" t="s">
        <v>122</v>
      </c>
      <c r="N149" t="s">
        <v>360</v>
      </c>
      <c r="O149" s="3">
        <v>350000</v>
      </c>
      <c r="P149" s="3">
        <v>350000</v>
      </c>
      <c r="Q149" s="3">
        <v>219561.38999999998</v>
      </c>
      <c r="R149" s="4">
        <v>0.71180539637142848</v>
      </c>
      <c r="S149" s="5">
        <f t="shared" si="90"/>
        <v>350000</v>
      </c>
      <c r="T149" s="5">
        <f t="shared" si="100"/>
        <v>0</v>
      </c>
      <c r="U149" s="5">
        <f t="shared" si="101"/>
        <v>0</v>
      </c>
      <c r="V149" s="5">
        <f t="shared" si="102"/>
        <v>0</v>
      </c>
      <c r="W149" s="5">
        <f t="shared" si="103"/>
        <v>0</v>
      </c>
      <c r="X149" s="5">
        <f t="shared" si="104"/>
        <v>0</v>
      </c>
      <c r="Y149" s="5">
        <f t="shared" si="105"/>
        <v>0</v>
      </c>
      <c r="Z149" s="5">
        <f t="shared" si="106"/>
        <v>350000</v>
      </c>
      <c r="AA149" s="5">
        <f t="shared" si="107"/>
        <v>0</v>
      </c>
      <c r="AB149" s="5">
        <f t="shared" si="108"/>
        <v>0</v>
      </c>
      <c r="AC149" s="5">
        <f t="shared" si="109"/>
        <v>0</v>
      </c>
      <c r="AE149" s="5">
        <f t="shared" si="110"/>
        <v>0</v>
      </c>
      <c r="AF149" s="5">
        <f>P149*(AY149/100)</f>
        <v>0</v>
      </c>
      <c r="AH149" s="5">
        <f t="shared" si="111"/>
        <v>0</v>
      </c>
      <c r="AI149" s="5"/>
      <c r="AJ149" s="5">
        <f t="shared" si="112"/>
        <v>0</v>
      </c>
      <c r="AL149" s="6">
        <f t="shared" si="93"/>
        <v>100</v>
      </c>
      <c r="AM149" s="6">
        <v>0</v>
      </c>
      <c r="AN149" s="6">
        <v>0</v>
      </c>
      <c r="AO149" s="6">
        <v>0</v>
      </c>
      <c r="AP149" s="6">
        <v>0</v>
      </c>
      <c r="AQ149" s="6">
        <v>0</v>
      </c>
      <c r="AR149" s="6">
        <v>0</v>
      </c>
      <c r="AS149" s="6">
        <v>100</v>
      </c>
      <c r="AT149" s="6">
        <v>0</v>
      </c>
      <c r="AU149" s="6">
        <v>0</v>
      </c>
      <c r="AV149" s="6">
        <v>0</v>
      </c>
      <c r="AW149" s="6"/>
      <c r="AX149" s="6">
        <v>0</v>
      </c>
      <c r="AY149" s="6">
        <v>0</v>
      </c>
      <c r="AZ149" s="6"/>
      <c r="BA149" s="6">
        <v>0</v>
      </c>
      <c r="BB149" s="6"/>
      <c r="BC149" s="6">
        <v>0</v>
      </c>
      <c r="BD149" s="6"/>
      <c r="BE149" s="12">
        <f t="shared" si="94"/>
        <v>0</v>
      </c>
      <c r="BF149" s="12">
        <f t="shared" si="95"/>
        <v>100</v>
      </c>
      <c r="BG149" s="3">
        <f t="shared" si="91"/>
        <v>350000</v>
      </c>
      <c r="BH149" s="5">
        <v>70000</v>
      </c>
      <c r="BI149" s="5">
        <v>0</v>
      </c>
      <c r="BJ149" s="5">
        <v>157500</v>
      </c>
      <c r="BK149" s="5">
        <v>122499.99999999999</v>
      </c>
      <c r="BL149" s="5">
        <v>0</v>
      </c>
      <c r="BM149" s="5">
        <v>0</v>
      </c>
      <c r="BN149" s="5">
        <v>0</v>
      </c>
      <c r="BO149" s="5">
        <v>0</v>
      </c>
      <c r="BP149" s="5">
        <v>0</v>
      </c>
      <c r="BQ149" s="5">
        <v>0</v>
      </c>
      <c r="BR149" s="5">
        <v>0</v>
      </c>
      <c r="BS149" s="5">
        <v>0</v>
      </c>
      <c r="BT149" s="5">
        <v>0</v>
      </c>
      <c r="BU149" s="5">
        <v>0</v>
      </c>
      <c r="BV149" s="5"/>
      <c r="BW149" s="5">
        <v>0</v>
      </c>
      <c r="BY149" t="s">
        <v>109</v>
      </c>
      <c r="BZ149" s="12">
        <f t="shared" si="92"/>
        <v>100</v>
      </c>
      <c r="CA149" s="12">
        <v>20</v>
      </c>
      <c r="CB149" s="12">
        <v>0</v>
      </c>
      <c r="CC149" s="12">
        <v>45</v>
      </c>
      <c r="CD149" s="12">
        <v>35</v>
      </c>
      <c r="CE149" s="12">
        <v>0</v>
      </c>
      <c r="CG149" s="12">
        <v>0</v>
      </c>
      <c r="CH149" s="12">
        <v>0</v>
      </c>
      <c r="CI149" s="12">
        <v>0</v>
      </c>
      <c r="CJ149" s="12">
        <v>0</v>
      </c>
      <c r="CK149" s="12">
        <v>0</v>
      </c>
      <c r="CL149" s="12">
        <v>0</v>
      </c>
      <c r="CN149" s="12">
        <v>0</v>
      </c>
      <c r="CR149" s="12">
        <f t="shared" si="96"/>
        <v>45</v>
      </c>
      <c r="CS149" s="12">
        <f t="shared" si="97"/>
        <v>0</v>
      </c>
      <c r="CT149" s="12">
        <f t="shared" si="98"/>
        <v>0</v>
      </c>
      <c r="CU149" s="12">
        <f t="shared" si="99"/>
        <v>0</v>
      </c>
      <c r="CX149" t="s">
        <v>126</v>
      </c>
    </row>
    <row r="150" spans="1:102" x14ac:dyDescent="0.2">
      <c r="A150">
        <v>2015</v>
      </c>
      <c r="B150" t="s">
        <v>420</v>
      </c>
      <c r="C150" t="s">
        <v>334</v>
      </c>
      <c r="D150" s="16">
        <v>80237</v>
      </c>
      <c r="E150" t="s">
        <v>205</v>
      </c>
      <c r="F150" t="s">
        <v>114</v>
      </c>
      <c r="G150" t="s">
        <v>173</v>
      </c>
      <c r="I150" t="s">
        <v>143</v>
      </c>
      <c r="J150">
        <v>2007</v>
      </c>
      <c r="K150">
        <f t="shared" ref="K150:K181" si="113">2015-J150</f>
        <v>8</v>
      </c>
      <c r="L150" t="s">
        <v>131</v>
      </c>
      <c r="M150" t="s">
        <v>131</v>
      </c>
      <c r="N150" t="s">
        <v>360</v>
      </c>
      <c r="O150" s="3">
        <v>209656</v>
      </c>
      <c r="P150" s="3">
        <v>190883</v>
      </c>
      <c r="Q150" s="3">
        <v>19524</v>
      </c>
      <c r="R150" s="4">
        <v>0.10308823978326401</v>
      </c>
      <c r="S150" s="5">
        <f t="shared" si="90"/>
        <v>184028.63999999998</v>
      </c>
      <c r="T150" s="5">
        <f t="shared" si="100"/>
        <v>22905.96</v>
      </c>
      <c r="U150" s="5">
        <f t="shared" si="101"/>
        <v>3817.66</v>
      </c>
      <c r="V150" s="5">
        <f t="shared" si="102"/>
        <v>70626.710000000006</v>
      </c>
      <c r="W150" s="5">
        <f t="shared" si="103"/>
        <v>0</v>
      </c>
      <c r="X150" s="5">
        <f t="shared" si="104"/>
        <v>3817.66</v>
      </c>
      <c r="Y150" s="5">
        <f t="shared" si="105"/>
        <v>30541.279999999999</v>
      </c>
      <c r="Z150" s="5">
        <f t="shared" si="106"/>
        <v>1908.83</v>
      </c>
      <c r="AA150" s="5">
        <f t="shared" si="107"/>
        <v>5726.49</v>
      </c>
      <c r="AB150" s="5">
        <f t="shared" si="108"/>
        <v>0</v>
      </c>
      <c r="AC150" s="5">
        <f t="shared" si="109"/>
        <v>5726.49</v>
      </c>
      <c r="AE150" s="5">
        <f t="shared" si="110"/>
        <v>3817.66</v>
      </c>
      <c r="AF150" s="5">
        <f>Q150*(AY150/100)</f>
        <v>780.96</v>
      </c>
      <c r="AH150" s="5">
        <f t="shared" si="111"/>
        <v>34358.94</v>
      </c>
      <c r="AI150" s="5"/>
      <c r="AJ150" s="5">
        <f t="shared" si="112"/>
        <v>0</v>
      </c>
      <c r="AL150" s="6">
        <f t="shared" si="93"/>
        <v>100</v>
      </c>
      <c r="AM150" s="6">
        <v>12</v>
      </c>
      <c r="AN150" s="6">
        <v>2</v>
      </c>
      <c r="AO150" s="6">
        <v>37</v>
      </c>
      <c r="AP150" s="6">
        <v>0</v>
      </c>
      <c r="AQ150" s="6">
        <v>2</v>
      </c>
      <c r="AR150" s="6">
        <v>16</v>
      </c>
      <c r="AS150" s="6">
        <v>1</v>
      </c>
      <c r="AT150" s="6">
        <v>3</v>
      </c>
      <c r="AU150" s="6">
        <v>0</v>
      </c>
      <c r="AV150" s="6">
        <v>3</v>
      </c>
      <c r="AW150" s="6"/>
      <c r="AX150" s="6">
        <v>2</v>
      </c>
      <c r="AY150" s="6">
        <v>4</v>
      </c>
      <c r="AZ150" s="6" t="s">
        <v>421</v>
      </c>
      <c r="BA150" s="6">
        <v>18</v>
      </c>
      <c r="BB150" s="6" t="s">
        <v>422</v>
      </c>
      <c r="BC150" s="6">
        <v>0</v>
      </c>
      <c r="BD150" s="6"/>
      <c r="BE150" s="12">
        <f t="shared" si="94"/>
        <v>37</v>
      </c>
      <c r="BF150" s="12">
        <f t="shared" si="95"/>
        <v>31</v>
      </c>
      <c r="BG150" s="3">
        <f t="shared" si="91"/>
        <v>190883</v>
      </c>
      <c r="BH150" s="5">
        <v>26723.620000000003</v>
      </c>
      <c r="BI150" s="5">
        <v>0</v>
      </c>
      <c r="BJ150" s="5">
        <v>160341.72</v>
      </c>
      <c r="BK150" s="5">
        <v>3817.66</v>
      </c>
      <c r="BL150" s="5">
        <v>0</v>
      </c>
      <c r="BM150" s="5">
        <v>0</v>
      </c>
      <c r="BN150" s="5">
        <v>0</v>
      </c>
      <c r="BO150" s="5">
        <v>0</v>
      </c>
      <c r="BP150" s="5">
        <v>0</v>
      </c>
      <c r="BQ150" s="5">
        <v>0</v>
      </c>
      <c r="BR150" s="5">
        <v>0</v>
      </c>
      <c r="BS150" s="5">
        <v>0</v>
      </c>
      <c r="BT150" s="5">
        <v>0</v>
      </c>
      <c r="BU150" s="5">
        <v>0</v>
      </c>
      <c r="BV150" s="5"/>
      <c r="BW150" s="5">
        <v>0</v>
      </c>
      <c r="BY150" t="s">
        <v>109</v>
      </c>
      <c r="BZ150" s="12">
        <f t="shared" si="92"/>
        <v>100</v>
      </c>
      <c r="CA150" s="12">
        <v>14</v>
      </c>
      <c r="CB150" s="12">
        <v>0</v>
      </c>
      <c r="CC150" s="12">
        <v>84</v>
      </c>
      <c r="CD150" s="12">
        <v>2</v>
      </c>
      <c r="CE150" s="12">
        <v>0</v>
      </c>
      <c r="CG150" s="12">
        <v>0</v>
      </c>
      <c r="CH150" s="12">
        <v>0</v>
      </c>
      <c r="CI150" s="12">
        <v>0</v>
      </c>
      <c r="CJ150" s="12">
        <v>0</v>
      </c>
      <c r="CK150" s="12">
        <v>0</v>
      </c>
      <c r="CL150" s="12">
        <v>0</v>
      </c>
      <c r="CN150" s="12">
        <v>0</v>
      </c>
      <c r="CP150" s="12">
        <v>0</v>
      </c>
      <c r="CR150" s="12">
        <f t="shared" si="96"/>
        <v>84</v>
      </c>
      <c r="CS150" s="12">
        <f t="shared" si="97"/>
        <v>0</v>
      </c>
      <c r="CT150" s="12">
        <f t="shared" si="98"/>
        <v>0</v>
      </c>
      <c r="CU150" s="12">
        <f t="shared" si="99"/>
        <v>0</v>
      </c>
      <c r="CX150" t="s">
        <v>110</v>
      </c>
    </row>
    <row r="151" spans="1:102" x14ac:dyDescent="0.2">
      <c r="A151">
        <v>2015</v>
      </c>
      <c r="B151" t="s">
        <v>423</v>
      </c>
      <c r="C151" t="s">
        <v>1</v>
      </c>
      <c r="D151" s="16">
        <v>83864</v>
      </c>
      <c r="E151" t="s">
        <v>205</v>
      </c>
      <c r="F151" t="s">
        <v>114</v>
      </c>
      <c r="G151" t="s">
        <v>120</v>
      </c>
      <c r="I151" t="s">
        <v>121</v>
      </c>
      <c r="J151">
        <v>2009</v>
      </c>
      <c r="K151">
        <f t="shared" si="113"/>
        <v>6</v>
      </c>
      <c r="L151" t="s">
        <v>131</v>
      </c>
      <c r="M151" t="s">
        <v>131</v>
      </c>
      <c r="N151" t="s">
        <v>381</v>
      </c>
      <c r="O151" s="3">
        <v>26000</v>
      </c>
      <c r="P151" s="3">
        <v>26000</v>
      </c>
      <c r="Q151" s="3">
        <v>4730</v>
      </c>
      <c r="R151" s="4">
        <v>0.20138884615384614</v>
      </c>
      <c r="S151" s="5">
        <f t="shared" si="90"/>
        <v>26000</v>
      </c>
      <c r="T151" s="5">
        <f t="shared" si="100"/>
        <v>9100</v>
      </c>
      <c r="U151" s="5">
        <f t="shared" si="101"/>
        <v>1820.0000000000002</v>
      </c>
      <c r="V151" s="5">
        <f t="shared" si="102"/>
        <v>11570</v>
      </c>
      <c r="W151" s="5">
        <f t="shared" si="103"/>
        <v>0</v>
      </c>
      <c r="X151" s="5">
        <f t="shared" si="104"/>
        <v>0</v>
      </c>
      <c r="Y151" s="5">
        <f t="shared" si="105"/>
        <v>780</v>
      </c>
      <c r="Z151" s="5">
        <f t="shared" si="106"/>
        <v>0</v>
      </c>
      <c r="AA151" s="5">
        <f t="shared" si="107"/>
        <v>520</v>
      </c>
      <c r="AB151" s="5">
        <f t="shared" si="108"/>
        <v>130</v>
      </c>
      <c r="AC151" s="5">
        <f t="shared" si="109"/>
        <v>1560</v>
      </c>
      <c r="AE151" s="5">
        <f t="shared" si="110"/>
        <v>520</v>
      </c>
      <c r="AF151" s="5">
        <f>P151*(AY151/100)</f>
        <v>0</v>
      </c>
      <c r="AH151" s="5">
        <f t="shared" si="111"/>
        <v>0</v>
      </c>
      <c r="AI151" s="5"/>
      <c r="AJ151" s="5">
        <f t="shared" si="112"/>
        <v>0</v>
      </c>
      <c r="AL151" s="6">
        <f t="shared" si="93"/>
        <v>100</v>
      </c>
      <c r="AM151" s="6">
        <v>35</v>
      </c>
      <c r="AN151" s="6">
        <v>7</v>
      </c>
      <c r="AO151" s="6">
        <v>44.5</v>
      </c>
      <c r="AP151" s="6">
        <v>0</v>
      </c>
      <c r="AQ151" s="6">
        <v>0</v>
      </c>
      <c r="AR151" s="6">
        <v>3</v>
      </c>
      <c r="AS151" s="6">
        <v>0</v>
      </c>
      <c r="AT151" s="6">
        <v>2</v>
      </c>
      <c r="AU151" s="6">
        <v>0.5</v>
      </c>
      <c r="AV151" s="6">
        <v>6</v>
      </c>
      <c r="AW151" s="6"/>
      <c r="AX151" s="6">
        <v>2</v>
      </c>
      <c r="AY151" s="6">
        <v>0</v>
      </c>
      <c r="AZ151" s="6"/>
      <c r="BA151" s="6">
        <v>0</v>
      </c>
      <c r="BB151" s="6"/>
      <c r="BC151" s="6">
        <v>0</v>
      </c>
      <c r="BD151" s="6"/>
      <c r="BE151" s="12">
        <f t="shared" si="94"/>
        <v>44.5</v>
      </c>
      <c r="BF151" s="12">
        <f t="shared" si="95"/>
        <v>10.5</v>
      </c>
      <c r="BG151" s="3">
        <f t="shared" si="91"/>
        <v>26000</v>
      </c>
      <c r="BH151" s="5">
        <v>0</v>
      </c>
      <c r="BI151" s="5">
        <v>0</v>
      </c>
      <c r="BJ151" s="5">
        <v>26000</v>
      </c>
      <c r="BK151" s="5">
        <v>0</v>
      </c>
      <c r="BL151" s="5">
        <v>0</v>
      </c>
      <c r="BM151" s="5">
        <v>0</v>
      </c>
      <c r="BN151" s="5">
        <v>0</v>
      </c>
      <c r="BO151" s="5">
        <v>0</v>
      </c>
      <c r="BP151" s="5">
        <v>0</v>
      </c>
      <c r="BQ151" s="5">
        <v>0</v>
      </c>
      <c r="BR151" s="5">
        <v>0</v>
      </c>
      <c r="BS151" s="5">
        <v>0</v>
      </c>
      <c r="BT151" s="5">
        <v>0</v>
      </c>
      <c r="BU151" s="5">
        <v>0</v>
      </c>
      <c r="BV151" s="5"/>
      <c r="BW151" s="5">
        <v>0</v>
      </c>
      <c r="BY151" t="s">
        <v>109</v>
      </c>
      <c r="BZ151" s="12">
        <f t="shared" si="92"/>
        <v>100</v>
      </c>
      <c r="CA151" s="12">
        <v>0</v>
      </c>
      <c r="CB151" s="12">
        <v>0</v>
      </c>
      <c r="CC151" s="12">
        <v>100</v>
      </c>
      <c r="CD151" s="12">
        <v>0</v>
      </c>
      <c r="CE151" s="12">
        <v>0</v>
      </c>
      <c r="CG151" s="12">
        <v>0</v>
      </c>
      <c r="CH151" s="12">
        <v>0</v>
      </c>
      <c r="CI151" s="12">
        <v>0</v>
      </c>
      <c r="CJ151" s="12">
        <v>0</v>
      </c>
      <c r="CK151" s="12">
        <v>0</v>
      </c>
      <c r="CL151" s="12">
        <v>0</v>
      </c>
      <c r="CN151" s="12">
        <v>0</v>
      </c>
      <c r="CR151" s="12">
        <f t="shared" si="96"/>
        <v>100</v>
      </c>
      <c r="CS151" s="12">
        <f t="shared" si="97"/>
        <v>0</v>
      </c>
      <c r="CT151" s="12">
        <f t="shared" si="98"/>
        <v>0</v>
      </c>
      <c r="CU151" s="12">
        <f t="shared" si="99"/>
        <v>0</v>
      </c>
      <c r="CX151" t="s">
        <v>110</v>
      </c>
    </row>
    <row r="152" spans="1:102" x14ac:dyDescent="0.2">
      <c r="A152">
        <v>2015</v>
      </c>
      <c r="B152" t="s">
        <v>424</v>
      </c>
      <c r="C152" t="s">
        <v>210</v>
      </c>
      <c r="D152" s="16">
        <v>86323</v>
      </c>
      <c r="E152" t="s">
        <v>205</v>
      </c>
      <c r="F152" t="s">
        <v>114</v>
      </c>
      <c r="G152" t="s">
        <v>106</v>
      </c>
      <c r="H152" t="s">
        <v>425</v>
      </c>
      <c r="I152" t="s">
        <v>106</v>
      </c>
      <c r="J152">
        <v>2012</v>
      </c>
      <c r="K152">
        <f t="shared" si="113"/>
        <v>3</v>
      </c>
      <c r="L152" t="s">
        <v>122</v>
      </c>
      <c r="M152" t="s">
        <v>122</v>
      </c>
      <c r="N152" t="s">
        <v>381</v>
      </c>
      <c r="O152" s="3">
        <v>25000</v>
      </c>
      <c r="P152" s="3">
        <v>25000</v>
      </c>
      <c r="Q152" s="3">
        <v>24585</v>
      </c>
      <c r="R152" s="4">
        <v>1.0886238000000001</v>
      </c>
      <c r="S152" s="5">
        <f t="shared" si="90"/>
        <v>25000</v>
      </c>
      <c r="T152" s="5">
        <f t="shared" si="100"/>
        <v>20000</v>
      </c>
      <c r="U152" s="5">
        <f t="shared" si="101"/>
        <v>500</v>
      </c>
      <c r="V152" s="5">
        <f t="shared" si="102"/>
        <v>2500</v>
      </c>
      <c r="W152" s="5">
        <f t="shared" si="103"/>
        <v>0</v>
      </c>
      <c r="X152" s="5">
        <f t="shared" si="104"/>
        <v>250</v>
      </c>
      <c r="Y152" s="5">
        <f t="shared" si="105"/>
        <v>1250</v>
      </c>
      <c r="Z152" s="5">
        <f t="shared" si="106"/>
        <v>0</v>
      </c>
      <c r="AA152" s="5">
        <f t="shared" si="107"/>
        <v>0</v>
      </c>
      <c r="AB152" s="5">
        <f t="shared" si="108"/>
        <v>0</v>
      </c>
      <c r="AC152" s="5">
        <f t="shared" si="109"/>
        <v>500</v>
      </c>
      <c r="AE152" s="5">
        <f t="shared" si="110"/>
        <v>0</v>
      </c>
      <c r="AF152" s="5">
        <f>P152*(AY152/100)</f>
        <v>0</v>
      </c>
      <c r="AH152" s="5">
        <f t="shared" si="111"/>
        <v>0</v>
      </c>
      <c r="AI152" s="5">
        <f>$P$380*BB152</f>
        <v>0</v>
      </c>
      <c r="AJ152" s="5">
        <f t="shared" si="112"/>
        <v>0</v>
      </c>
      <c r="AL152" s="6">
        <f t="shared" si="93"/>
        <v>100</v>
      </c>
      <c r="AM152" s="6">
        <v>80</v>
      </c>
      <c r="AN152" s="6">
        <v>2</v>
      </c>
      <c r="AO152" s="6">
        <v>10</v>
      </c>
      <c r="AP152" s="6">
        <v>0</v>
      </c>
      <c r="AQ152" s="6">
        <v>1</v>
      </c>
      <c r="AR152" s="6">
        <v>5</v>
      </c>
      <c r="AS152" s="6">
        <v>0</v>
      </c>
      <c r="AT152" s="6">
        <v>0</v>
      </c>
      <c r="AU152" s="6">
        <v>0</v>
      </c>
      <c r="AV152" s="6">
        <v>2</v>
      </c>
      <c r="AW152" s="6"/>
      <c r="AX152" s="6">
        <v>0</v>
      </c>
      <c r="AY152" s="6">
        <v>0</v>
      </c>
      <c r="AZ152" s="6"/>
      <c r="BA152" s="6">
        <v>0</v>
      </c>
      <c r="BB152" s="6"/>
      <c r="BC152" s="6">
        <v>0</v>
      </c>
      <c r="BD152" s="6"/>
      <c r="BE152" s="12">
        <f t="shared" si="94"/>
        <v>10</v>
      </c>
      <c r="BF152" s="12">
        <f t="shared" si="95"/>
        <v>2</v>
      </c>
      <c r="BG152" s="3">
        <f t="shared" si="91"/>
        <v>25000</v>
      </c>
      <c r="BH152" s="5">
        <v>25000</v>
      </c>
      <c r="BI152" s="5">
        <v>0</v>
      </c>
      <c r="BJ152" s="5">
        <v>0</v>
      </c>
      <c r="BK152" s="5">
        <v>0</v>
      </c>
      <c r="BL152" s="5">
        <v>0</v>
      </c>
      <c r="BM152" s="5">
        <v>0</v>
      </c>
      <c r="BN152" s="5">
        <v>0</v>
      </c>
      <c r="BO152" s="5">
        <v>0</v>
      </c>
      <c r="BP152" s="5">
        <v>0</v>
      </c>
      <c r="BQ152" s="5">
        <v>0</v>
      </c>
      <c r="BR152" s="5">
        <v>0</v>
      </c>
      <c r="BS152" s="5">
        <v>0</v>
      </c>
      <c r="BT152" s="5">
        <v>0</v>
      </c>
      <c r="BU152" s="5">
        <v>0</v>
      </c>
      <c r="BV152" s="5"/>
      <c r="BW152" s="5">
        <v>0</v>
      </c>
      <c r="BY152" t="s">
        <v>109</v>
      </c>
      <c r="BZ152" s="12">
        <f t="shared" si="92"/>
        <v>100</v>
      </c>
      <c r="CA152" s="12">
        <v>100</v>
      </c>
      <c r="CB152" s="12">
        <v>0</v>
      </c>
      <c r="CC152" s="12">
        <v>0</v>
      </c>
      <c r="CD152" s="12">
        <v>0</v>
      </c>
      <c r="CE152" s="12">
        <v>0</v>
      </c>
      <c r="CG152" s="12">
        <v>0</v>
      </c>
      <c r="CH152" s="12">
        <v>0</v>
      </c>
      <c r="CI152" s="12">
        <v>0</v>
      </c>
      <c r="CJ152" s="12">
        <v>0</v>
      </c>
      <c r="CK152" s="12">
        <v>0</v>
      </c>
      <c r="CL152" s="12">
        <v>0</v>
      </c>
      <c r="CN152" s="12">
        <v>0</v>
      </c>
      <c r="CR152" s="12">
        <f t="shared" si="96"/>
        <v>0</v>
      </c>
      <c r="CS152" s="12">
        <f t="shared" si="97"/>
        <v>0</v>
      </c>
      <c r="CT152" s="12">
        <f t="shared" si="98"/>
        <v>0</v>
      </c>
      <c r="CU152" s="12">
        <f t="shared" si="99"/>
        <v>0</v>
      </c>
      <c r="CX152" t="s">
        <v>126</v>
      </c>
    </row>
    <row r="153" spans="1:102" x14ac:dyDescent="0.2">
      <c r="A153">
        <v>2015</v>
      </c>
      <c r="B153" t="s">
        <v>426</v>
      </c>
      <c r="C153" t="s">
        <v>334</v>
      </c>
      <c r="D153" s="16">
        <v>80477</v>
      </c>
      <c r="E153" t="s">
        <v>205</v>
      </c>
      <c r="F153" t="s">
        <v>114</v>
      </c>
      <c r="G153" t="s">
        <v>106</v>
      </c>
      <c r="I153" t="s">
        <v>106</v>
      </c>
      <c r="J153">
        <v>2014</v>
      </c>
      <c r="K153">
        <f t="shared" si="113"/>
        <v>1</v>
      </c>
      <c r="L153" t="s">
        <v>108</v>
      </c>
      <c r="M153" t="s">
        <v>108</v>
      </c>
      <c r="N153" t="s">
        <v>381</v>
      </c>
      <c r="O153" s="3">
        <v>5000</v>
      </c>
      <c r="P153" s="3">
        <v>4500</v>
      </c>
      <c r="Q153" s="3">
        <v>13300</v>
      </c>
      <c r="R153" s="4">
        <v>2.94462</v>
      </c>
      <c r="S153" s="5">
        <f t="shared" si="90"/>
        <v>4500</v>
      </c>
      <c r="T153" s="5">
        <f t="shared" si="100"/>
        <v>450</v>
      </c>
      <c r="U153" s="5">
        <f t="shared" si="101"/>
        <v>0</v>
      </c>
      <c r="V153" s="5">
        <f t="shared" si="102"/>
        <v>3375</v>
      </c>
      <c r="W153" s="5">
        <f t="shared" si="103"/>
        <v>0</v>
      </c>
      <c r="X153" s="5">
        <f t="shared" si="104"/>
        <v>45</v>
      </c>
      <c r="Y153" s="5">
        <f t="shared" si="105"/>
        <v>450</v>
      </c>
      <c r="Z153" s="5">
        <f t="shared" si="106"/>
        <v>0</v>
      </c>
      <c r="AA153" s="5">
        <f t="shared" si="107"/>
        <v>90</v>
      </c>
      <c r="AB153" s="5">
        <f t="shared" si="108"/>
        <v>45</v>
      </c>
      <c r="AC153" s="5">
        <f t="shared" si="109"/>
        <v>0</v>
      </c>
      <c r="AE153" s="5">
        <f t="shared" si="110"/>
        <v>0</v>
      </c>
      <c r="AF153" s="5">
        <f>P153*(AY153/100)</f>
        <v>45</v>
      </c>
      <c r="AH153" s="5">
        <f>$P$397*BA153</f>
        <v>0</v>
      </c>
      <c r="AI153" s="5">
        <f>$P$397*BB153</f>
        <v>0</v>
      </c>
      <c r="AJ153" s="5">
        <f>$P$397*BC153</f>
        <v>0</v>
      </c>
      <c r="AL153" s="6">
        <f t="shared" si="93"/>
        <v>100</v>
      </c>
      <c r="AM153" s="6">
        <v>10</v>
      </c>
      <c r="AN153" s="6">
        <v>0</v>
      </c>
      <c r="AO153" s="6">
        <v>75</v>
      </c>
      <c r="AP153" s="6">
        <v>0</v>
      </c>
      <c r="AQ153" s="6">
        <v>1</v>
      </c>
      <c r="AR153" s="6">
        <v>10</v>
      </c>
      <c r="AS153" s="6">
        <v>0</v>
      </c>
      <c r="AT153" s="6">
        <v>2</v>
      </c>
      <c r="AU153" s="6">
        <v>1</v>
      </c>
      <c r="AV153" s="6">
        <v>0</v>
      </c>
      <c r="AW153" s="6"/>
      <c r="AX153" s="6">
        <v>0</v>
      </c>
      <c r="AY153" s="6">
        <v>1</v>
      </c>
      <c r="AZ153" s="6" t="s">
        <v>427</v>
      </c>
      <c r="BA153" s="6">
        <v>0</v>
      </c>
      <c r="BB153" s="6"/>
      <c r="BC153" s="6">
        <v>0</v>
      </c>
      <c r="BD153" s="6"/>
      <c r="BE153" s="12">
        <f t="shared" si="94"/>
        <v>75</v>
      </c>
      <c r="BF153" s="12">
        <f t="shared" si="95"/>
        <v>4</v>
      </c>
      <c r="BG153" s="3">
        <f t="shared" si="91"/>
        <v>4500</v>
      </c>
      <c r="BH153" s="5">
        <v>0</v>
      </c>
      <c r="BI153" s="5">
        <v>0</v>
      </c>
      <c r="BJ153" s="5">
        <v>4500</v>
      </c>
      <c r="BK153" s="5">
        <v>0</v>
      </c>
      <c r="BL153" s="5">
        <v>0</v>
      </c>
      <c r="BM153" s="5">
        <v>0</v>
      </c>
      <c r="BN153" s="5">
        <v>0</v>
      </c>
      <c r="BO153" s="5">
        <v>0</v>
      </c>
      <c r="BP153" s="5">
        <v>0</v>
      </c>
      <c r="BQ153" s="5">
        <v>0</v>
      </c>
      <c r="BR153" s="5">
        <v>0</v>
      </c>
      <c r="BS153" s="5">
        <v>0</v>
      </c>
      <c r="BT153" s="5">
        <v>0</v>
      </c>
      <c r="BU153" s="5">
        <v>0</v>
      </c>
      <c r="BV153" s="5"/>
      <c r="BW153" s="5">
        <v>0</v>
      </c>
      <c r="BY153" t="s">
        <v>109</v>
      </c>
      <c r="BZ153" s="12">
        <f t="shared" si="92"/>
        <v>100</v>
      </c>
      <c r="CA153" s="12">
        <v>0</v>
      </c>
      <c r="CB153" s="12">
        <v>0</v>
      </c>
      <c r="CC153" s="12">
        <v>100</v>
      </c>
      <c r="CD153" s="12">
        <v>0</v>
      </c>
      <c r="CE153" s="12">
        <v>0</v>
      </c>
      <c r="CG153" s="12">
        <v>0</v>
      </c>
      <c r="CH153" s="12">
        <v>0</v>
      </c>
      <c r="CI153" s="12">
        <v>0</v>
      </c>
      <c r="CJ153" s="12">
        <v>0</v>
      </c>
      <c r="CK153" s="12">
        <v>0</v>
      </c>
      <c r="CL153" s="12">
        <v>0</v>
      </c>
      <c r="CN153" s="12">
        <v>0</v>
      </c>
      <c r="CR153" s="12">
        <f t="shared" si="96"/>
        <v>100</v>
      </c>
      <c r="CS153" s="12">
        <f t="shared" si="97"/>
        <v>0</v>
      </c>
      <c r="CT153" s="12">
        <f t="shared" si="98"/>
        <v>0</v>
      </c>
      <c r="CU153" s="12">
        <f t="shared" si="99"/>
        <v>0</v>
      </c>
      <c r="CX153" t="s">
        <v>126</v>
      </c>
    </row>
    <row r="154" spans="1:102" x14ac:dyDescent="0.2">
      <c r="A154">
        <v>2015</v>
      </c>
      <c r="B154" t="s">
        <v>428</v>
      </c>
      <c r="C154" t="s">
        <v>429</v>
      </c>
      <c r="D154" s="16">
        <v>82082</v>
      </c>
      <c r="E154" t="s">
        <v>205</v>
      </c>
      <c r="F154" t="s">
        <v>114</v>
      </c>
      <c r="G154" t="s">
        <v>173</v>
      </c>
      <c r="I154" t="s">
        <v>143</v>
      </c>
      <c r="J154">
        <v>2009</v>
      </c>
      <c r="K154">
        <f t="shared" si="113"/>
        <v>6</v>
      </c>
      <c r="L154" t="s">
        <v>131</v>
      </c>
      <c r="M154" t="s">
        <v>131</v>
      </c>
      <c r="N154" t="s">
        <v>381</v>
      </c>
      <c r="O154" s="3">
        <v>18000</v>
      </c>
      <c r="Q154" s="3">
        <v>10158</v>
      </c>
      <c r="R154" s="4">
        <v>0.62471699999999997</v>
      </c>
      <c r="AL154" s="6">
        <f t="shared" si="93"/>
        <v>100</v>
      </c>
      <c r="AM154" s="6">
        <v>16</v>
      </c>
      <c r="AN154" s="6">
        <v>5</v>
      </c>
      <c r="AO154" s="6">
        <v>52</v>
      </c>
      <c r="AP154" s="6">
        <v>0</v>
      </c>
      <c r="AQ154" s="6">
        <v>0</v>
      </c>
      <c r="AR154" s="6">
        <v>5</v>
      </c>
      <c r="AS154" s="6">
        <v>10</v>
      </c>
      <c r="AT154" s="6">
        <v>7</v>
      </c>
      <c r="AU154" s="6">
        <v>0</v>
      </c>
      <c r="AV154" s="6">
        <v>5</v>
      </c>
      <c r="AW154" s="6"/>
      <c r="AX154" s="6">
        <v>0</v>
      </c>
      <c r="AY154" s="6">
        <v>0</v>
      </c>
      <c r="AZ154" s="6"/>
      <c r="BA154" s="6">
        <v>0</v>
      </c>
      <c r="BB154" s="6"/>
      <c r="BC154" s="6">
        <v>0</v>
      </c>
      <c r="BD154" s="6"/>
      <c r="BE154" s="12">
        <f t="shared" si="94"/>
        <v>52</v>
      </c>
      <c r="BF154" s="12">
        <f t="shared" si="95"/>
        <v>22</v>
      </c>
      <c r="BG154" s="3">
        <f t="shared" si="91"/>
        <v>0</v>
      </c>
      <c r="BH154" s="5"/>
      <c r="BI154" s="5"/>
      <c r="BJ154" s="5"/>
      <c r="BK154" s="5"/>
      <c r="BL154" s="5"/>
      <c r="BM154" s="5"/>
      <c r="BN154" s="5"/>
      <c r="BO154" s="5"/>
      <c r="BP154" s="5"/>
      <c r="BQ154" s="5"/>
      <c r="BR154" s="5"/>
      <c r="BS154" s="5"/>
      <c r="BT154" s="5"/>
      <c r="BU154" s="5"/>
      <c r="BV154" s="5"/>
      <c r="BW154" s="5"/>
      <c r="BY154" t="s">
        <v>109</v>
      </c>
      <c r="BZ154" s="12">
        <f t="shared" si="92"/>
        <v>100</v>
      </c>
      <c r="CA154" s="12">
        <v>100</v>
      </c>
      <c r="CB154" s="12">
        <v>0</v>
      </c>
      <c r="CC154" s="12">
        <v>0</v>
      </c>
      <c r="CD154" s="12">
        <v>0</v>
      </c>
      <c r="CE154" s="12">
        <v>0</v>
      </c>
      <c r="CG154" s="12">
        <v>0</v>
      </c>
      <c r="CH154" s="12">
        <v>0</v>
      </c>
      <c r="CI154" s="12">
        <v>0</v>
      </c>
      <c r="CJ154" s="12">
        <v>0</v>
      </c>
      <c r="CK154" s="12">
        <v>0</v>
      </c>
      <c r="CL154" s="12">
        <v>0</v>
      </c>
      <c r="CN154" s="12">
        <v>0</v>
      </c>
      <c r="CO154" t="s">
        <v>430</v>
      </c>
      <c r="CR154" s="12">
        <f t="shared" si="96"/>
        <v>0</v>
      </c>
      <c r="CS154" s="12">
        <f t="shared" si="97"/>
        <v>0</v>
      </c>
      <c r="CT154" s="12">
        <f t="shared" si="98"/>
        <v>0</v>
      </c>
      <c r="CU154" s="12">
        <f t="shared" si="99"/>
        <v>0</v>
      </c>
      <c r="CX154" t="s">
        <v>110</v>
      </c>
    </row>
    <row r="155" spans="1:102" x14ac:dyDescent="0.2">
      <c r="A155">
        <v>2015</v>
      </c>
      <c r="B155" t="s">
        <v>431</v>
      </c>
      <c r="C155" t="s">
        <v>214</v>
      </c>
      <c r="D155" s="16">
        <v>87105</v>
      </c>
      <c r="E155" t="s">
        <v>205</v>
      </c>
      <c r="F155" t="s">
        <v>114</v>
      </c>
      <c r="G155" t="s">
        <v>120</v>
      </c>
      <c r="I155" t="s">
        <v>121</v>
      </c>
      <c r="J155">
        <v>2010</v>
      </c>
      <c r="K155">
        <f t="shared" si="113"/>
        <v>5</v>
      </c>
      <c r="L155" t="s">
        <v>122</v>
      </c>
      <c r="M155" t="s">
        <v>122</v>
      </c>
      <c r="N155" t="s">
        <v>360</v>
      </c>
      <c r="AL155" s="6">
        <f t="shared" si="93"/>
        <v>100</v>
      </c>
      <c r="AM155" s="6">
        <v>100</v>
      </c>
      <c r="AN155" s="6">
        <v>0</v>
      </c>
      <c r="AO155" s="6">
        <v>0</v>
      </c>
      <c r="AP155" s="6">
        <v>0</v>
      </c>
      <c r="AQ155" s="6">
        <v>0</v>
      </c>
      <c r="AR155" s="6">
        <v>0</v>
      </c>
      <c r="AS155" s="6">
        <v>0</v>
      </c>
      <c r="AT155" s="6">
        <v>0</v>
      </c>
      <c r="AU155" s="6">
        <v>0</v>
      </c>
      <c r="AV155" s="6">
        <v>0</v>
      </c>
      <c r="AW155" s="6"/>
      <c r="AX155" s="6">
        <v>0</v>
      </c>
      <c r="AY155" s="6">
        <v>0</v>
      </c>
      <c r="AZ155" s="6"/>
      <c r="BA155" s="6">
        <v>0</v>
      </c>
      <c r="BB155" s="6"/>
      <c r="BC155" s="6">
        <v>0</v>
      </c>
      <c r="BD155" s="6"/>
      <c r="BE155" s="12">
        <f t="shared" si="94"/>
        <v>0</v>
      </c>
      <c r="BF155" s="12">
        <f t="shared" si="95"/>
        <v>0</v>
      </c>
      <c r="BH155" s="5"/>
      <c r="BI155" s="5"/>
      <c r="BJ155" s="5"/>
      <c r="BK155" s="5"/>
      <c r="BL155" s="5"/>
      <c r="BM155" s="5"/>
      <c r="BN155" s="5"/>
      <c r="BO155" s="5"/>
      <c r="BP155" s="5"/>
      <c r="BQ155" s="5"/>
      <c r="BR155" s="5"/>
      <c r="BS155" s="5"/>
      <c r="BT155" s="5"/>
      <c r="BU155" s="5"/>
      <c r="BV155" s="5"/>
      <c r="BW155" s="5"/>
      <c r="BY155" t="s">
        <v>109</v>
      </c>
      <c r="BZ155" s="12">
        <f t="shared" si="92"/>
        <v>100</v>
      </c>
      <c r="CA155" s="12">
        <v>70</v>
      </c>
      <c r="CB155" s="12">
        <v>0</v>
      </c>
      <c r="CC155" s="12">
        <v>7</v>
      </c>
      <c r="CD155" s="12">
        <v>23</v>
      </c>
      <c r="CE155" s="12">
        <v>0</v>
      </c>
      <c r="CG155" s="12">
        <v>0</v>
      </c>
      <c r="CH155" s="12">
        <v>0</v>
      </c>
      <c r="CI155" s="12">
        <v>0</v>
      </c>
      <c r="CJ155" s="12">
        <v>0</v>
      </c>
      <c r="CK155" s="12">
        <v>0</v>
      </c>
      <c r="CL155" s="12">
        <v>0</v>
      </c>
      <c r="CN155" s="12">
        <v>0</v>
      </c>
      <c r="CR155" s="12">
        <f t="shared" si="96"/>
        <v>7</v>
      </c>
      <c r="CS155" s="12">
        <f t="shared" si="97"/>
        <v>0</v>
      </c>
      <c r="CT155" s="12">
        <f t="shared" si="98"/>
        <v>0</v>
      </c>
      <c r="CU155" s="12">
        <f t="shared" si="99"/>
        <v>0</v>
      </c>
      <c r="CX155" t="s">
        <v>126</v>
      </c>
    </row>
    <row r="156" spans="1:102" x14ac:dyDescent="0.2">
      <c r="A156">
        <v>2015</v>
      </c>
      <c r="B156" t="s">
        <v>432</v>
      </c>
      <c r="C156" t="s">
        <v>218</v>
      </c>
      <c r="D156" s="14">
        <v>1945</v>
      </c>
      <c r="E156" t="s">
        <v>141</v>
      </c>
      <c r="F156" t="s">
        <v>137</v>
      </c>
      <c r="G156" t="s">
        <v>297</v>
      </c>
      <c r="I156" t="s">
        <v>143</v>
      </c>
      <c r="J156">
        <v>1993</v>
      </c>
      <c r="K156">
        <f t="shared" si="113"/>
        <v>22</v>
      </c>
      <c r="L156" t="s">
        <v>148</v>
      </c>
      <c r="M156" t="s">
        <v>149</v>
      </c>
      <c r="N156" t="s">
        <v>381</v>
      </c>
      <c r="O156" s="3">
        <v>529893</v>
      </c>
      <c r="P156" s="3">
        <v>471819.94</v>
      </c>
      <c r="Q156" s="3">
        <v>529892.59</v>
      </c>
      <c r="R156" s="4">
        <v>1.1070000626730303</v>
      </c>
      <c r="S156" s="5">
        <f t="shared" ref="S156:S170" si="114">SUM(T156:AJ156)</f>
        <v>471819.94</v>
      </c>
      <c r="T156" s="5">
        <v>407037.59</v>
      </c>
      <c r="U156" s="5">
        <v>4000</v>
      </c>
      <c r="V156" s="5">
        <v>0</v>
      </c>
      <c r="W156" s="5">
        <v>0</v>
      </c>
      <c r="X156" s="5">
        <v>21837.85</v>
      </c>
      <c r="Y156" s="5">
        <v>19223.099999999999</v>
      </c>
      <c r="Z156" s="5">
        <v>1000</v>
      </c>
      <c r="AA156" s="5">
        <v>15796.25</v>
      </c>
      <c r="AB156" s="5">
        <v>0</v>
      </c>
      <c r="AC156" s="5">
        <v>1500</v>
      </c>
      <c r="AD156" s="5" t="s">
        <v>357</v>
      </c>
      <c r="AE156" s="5">
        <v>0</v>
      </c>
      <c r="AF156" s="5">
        <v>600</v>
      </c>
      <c r="AG156" s="5" t="s">
        <v>433</v>
      </c>
      <c r="AH156" s="5">
        <v>400</v>
      </c>
      <c r="AI156" t="s">
        <v>434</v>
      </c>
      <c r="AJ156" s="3">
        <v>425.15</v>
      </c>
      <c r="AK156" t="s">
        <v>435</v>
      </c>
      <c r="AL156" s="6">
        <f t="shared" si="93"/>
        <v>100</v>
      </c>
      <c r="AM156" s="12">
        <v>86.269687966133873</v>
      </c>
      <c r="AN156" s="12">
        <v>0.84778104121669795</v>
      </c>
      <c r="AO156" s="12">
        <v>0</v>
      </c>
      <c r="AP156" s="12">
        <v>0</v>
      </c>
      <c r="AQ156" s="12">
        <v>4.6284288027335165</v>
      </c>
      <c r="AR156" s="12">
        <v>4.0742449333531763</v>
      </c>
      <c r="AS156" s="12">
        <v>0.21194526030417449</v>
      </c>
      <c r="AT156" s="12">
        <v>3.3479403180798166</v>
      </c>
      <c r="AU156" s="12">
        <v>0</v>
      </c>
      <c r="AV156" s="12">
        <v>0.31791789045626173</v>
      </c>
      <c r="AW156" s="12"/>
      <c r="AX156" s="12">
        <v>0</v>
      </c>
      <c r="AY156" s="12">
        <v>0.12716715618250471</v>
      </c>
      <c r="AZ156" s="12"/>
      <c r="BA156" s="12">
        <v>8.4778104121669806E-2</v>
      </c>
      <c r="BB156" s="12"/>
      <c r="BC156" s="12">
        <v>9.0108527418319789E-2</v>
      </c>
      <c r="BE156" s="12">
        <f t="shared" si="94"/>
        <v>0</v>
      </c>
      <c r="BF156" s="12">
        <f t="shared" si="95"/>
        <v>4.1798572565627463</v>
      </c>
      <c r="BG156" s="3">
        <f>SUM(BH156:BW156)</f>
        <v>471819.94</v>
      </c>
      <c r="BH156">
        <v>471819.94</v>
      </c>
      <c r="BI156">
        <v>0</v>
      </c>
      <c r="BJ156">
        <v>0</v>
      </c>
      <c r="BK156">
        <v>0</v>
      </c>
      <c r="BL156">
        <v>0</v>
      </c>
      <c r="BM156">
        <v>0</v>
      </c>
      <c r="BN156">
        <v>0</v>
      </c>
      <c r="BO156">
        <v>0</v>
      </c>
      <c r="BP156">
        <v>0</v>
      </c>
      <c r="BQ156">
        <v>0</v>
      </c>
      <c r="BR156">
        <v>0</v>
      </c>
      <c r="BS156">
        <v>0</v>
      </c>
      <c r="BT156">
        <v>0</v>
      </c>
      <c r="BU156">
        <v>0</v>
      </c>
      <c r="BV156">
        <v>0</v>
      </c>
      <c r="BW156">
        <v>0</v>
      </c>
      <c r="BY156" t="s">
        <v>109</v>
      </c>
      <c r="BZ156" s="12">
        <f t="shared" si="92"/>
        <v>100</v>
      </c>
      <c r="CA156" s="10">
        <v>100</v>
      </c>
      <c r="CB156" s="10">
        <v>0</v>
      </c>
      <c r="CC156" s="10">
        <v>0</v>
      </c>
      <c r="CD156" s="10">
        <v>0</v>
      </c>
      <c r="CE156" s="10">
        <v>0</v>
      </c>
      <c r="CF156" s="10">
        <v>0</v>
      </c>
      <c r="CG156" s="10">
        <v>0</v>
      </c>
      <c r="CH156" s="10">
        <v>0</v>
      </c>
      <c r="CI156" s="10">
        <v>0</v>
      </c>
      <c r="CJ156" s="10">
        <v>0</v>
      </c>
      <c r="CK156" s="10">
        <v>0</v>
      </c>
      <c r="CL156" s="10">
        <v>0</v>
      </c>
      <c r="CM156" s="10">
        <v>0</v>
      </c>
      <c r="CN156" s="10">
        <v>0</v>
      </c>
      <c r="CO156" s="10"/>
      <c r="CP156" s="10">
        <v>0</v>
      </c>
      <c r="CR156" s="12">
        <f t="shared" si="96"/>
        <v>0</v>
      </c>
      <c r="CS156" s="12">
        <f t="shared" si="97"/>
        <v>0</v>
      </c>
      <c r="CT156" s="12">
        <f t="shared" si="98"/>
        <v>0</v>
      </c>
      <c r="CU156" s="12">
        <f t="shared" si="99"/>
        <v>0</v>
      </c>
      <c r="CX156" t="s">
        <v>110</v>
      </c>
    </row>
    <row r="157" spans="1:102" x14ac:dyDescent="0.2">
      <c r="A157">
        <v>2015</v>
      </c>
      <c r="B157" t="s">
        <v>436</v>
      </c>
      <c r="C157" t="s">
        <v>222</v>
      </c>
      <c r="D157" s="16">
        <v>5301</v>
      </c>
      <c r="E157" t="s">
        <v>141</v>
      </c>
      <c r="F157" t="s">
        <v>137</v>
      </c>
      <c r="G157" t="s">
        <v>106</v>
      </c>
      <c r="I157" t="s">
        <v>106</v>
      </c>
      <c r="J157">
        <v>2009</v>
      </c>
      <c r="K157">
        <f t="shared" si="113"/>
        <v>6</v>
      </c>
      <c r="L157" t="s">
        <v>131</v>
      </c>
      <c r="M157" t="s">
        <v>131</v>
      </c>
      <c r="N157" t="s">
        <v>356</v>
      </c>
      <c r="O157" s="3">
        <v>213359</v>
      </c>
      <c r="P157" s="3">
        <v>213359</v>
      </c>
      <c r="Q157" s="3">
        <v>183200</v>
      </c>
      <c r="R157" s="4">
        <v>1.1065330405560581</v>
      </c>
      <c r="S157" s="5">
        <f t="shared" si="114"/>
        <v>213359</v>
      </c>
      <c r="T157" s="5">
        <v>71918</v>
      </c>
      <c r="U157" s="5">
        <v>2229</v>
      </c>
      <c r="V157" s="5">
        <v>1177</v>
      </c>
      <c r="W157" s="5">
        <v>0</v>
      </c>
      <c r="X157" s="5">
        <v>110803</v>
      </c>
      <c r="Y157" s="5">
        <v>2672</v>
      </c>
      <c r="Z157" s="5">
        <v>1910</v>
      </c>
      <c r="AA157" s="5">
        <v>19071</v>
      </c>
      <c r="AB157" s="5">
        <v>0</v>
      </c>
      <c r="AC157" s="5">
        <v>2889</v>
      </c>
      <c r="AD157" s="5" t="s">
        <v>357</v>
      </c>
      <c r="AE157" s="5">
        <v>0</v>
      </c>
      <c r="AF157" s="5">
        <v>690</v>
      </c>
      <c r="AG157" s="5" t="s">
        <v>437</v>
      </c>
      <c r="AH157" s="5">
        <v>0</v>
      </c>
      <c r="AJ157" s="3">
        <v>0</v>
      </c>
      <c r="AL157" s="6">
        <f t="shared" si="93"/>
        <v>100</v>
      </c>
      <c r="AM157" s="12">
        <v>33.707507065556172</v>
      </c>
      <c r="AN157" s="12">
        <v>1.044718057358724</v>
      </c>
      <c r="AO157" s="12">
        <v>0.55165237932311273</v>
      </c>
      <c r="AP157" s="12">
        <v>0</v>
      </c>
      <c r="AQ157" s="12">
        <v>51.932658102072097</v>
      </c>
      <c r="AR157" s="12">
        <v>1.2523493267216288</v>
      </c>
      <c r="AS157" s="12">
        <v>0.89520479567302069</v>
      </c>
      <c r="AT157" s="12">
        <v>8.9384558420315052</v>
      </c>
      <c r="AU157" s="12">
        <v>0</v>
      </c>
      <c r="AV157" s="12">
        <v>1.3540558401567311</v>
      </c>
      <c r="AW157" s="12"/>
      <c r="AX157" s="12">
        <v>0</v>
      </c>
      <c r="AY157" s="12">
        <v>0.32339859110700742</v>
      </c>
      <c r="AZ157" s="12"/>
      <c r="BA157" s="12">
        <v>0</v>
      </c>
      <c r="BB157" s="12">
        <v>0</v>
      </c>
      <c r="BC157" s="12">
        <v>0</v>
      </c>
      <c r="BE157" s="12">
        <f t="shared" si="94"/>
        <v>0.55165237932311273</v>
      </c>
      <c r="BF157" s="12">
        <f t="shared" si="95"/>
        <v>11.511115068968264</v>
      </c>
      <c r="BG157" s="3">
        <f>SUM(BH157:BV157)</f>
        <v>213359</v>
      </c>
      <c r="BH157">
        <v>1679</v>
      </c>
      <c r="BI157">
        <v>0</v>
      </c>
      <c r="BJ157">
        <v>101530</v>
      </c>
      <c r="BK157">
        <v>16255</v>
      </c>
      <c r="BL157">
        <v>0</v>
      </c>
      <c r="BM157">
        <v>0</v>
      </c>
      <c r="BN157">
        <v>0</v>
      </c>
      <c r="BO157">
        <v>0</v>
      </c>
      <c r="BP157">
        <v>61501</v>
      </c>
      <c r="BQ157">
        <v>8283</v>
      </c>
      <c r="BR157">
        <v>24111</v>
      </c>
      <c r="BS157">
        <v>0</v>
      </c>
      <c r="BT157">
        <v>0</v>
      </c>
      <c r="BU157">
        <v>0</v>
      </c>
      <c r="BV157" t="s">
        <v>438</v>
      </c>
      <c r="BW157">
        <v>0</v>
      </c>
      <c r="BX157" t="s">
        <v>439</v>
      </c>
      <c r="BY157" t="s">
        <v>109</v>
      </c>
      <c r="BZ157" s="12">
        <f t="shared" si="92"/>
        <v>100</v>
      </c>
      <c r="CA157" s="10">
        <v>0.78693657169371811</v>
      </c>
      <c r="CB157" s="10">
        <v>0</v>
      </c>
      <c r="CC157" s="10">
        <v>47.586462253760089</v>
      </c>
      <c r="CD157" s="10">
        <v>7.6186146354266748</v>
      </c>
      <c r="CE157" s="10">
        <v>0</v>
      </c>
      <c r="CF157" s="10">
        <v>0</v>
      </c>
      <c r="CG157" s="10">
        <v>0</v>
      </c>
      <c r="CH157" s="10">
        <v>0</v>
      </c>
      <c r="CI157" s="10">
        <v>28.825125727060964</v>
      </c>
      <c r="CJ157" s="10">
        <v>3.8821891741149894</v>
      </c>
      <c r="CK157" s="10">
        <v>11.300671637943561</v>
      </c>
      <c r="CL157" s="10">
        <v>0</v>
      </c>
      <c r="CM157" s="10">
        <v>0</v>
      </c>
      <c r="CN157" s="10">
        <v>0</v>
      </c>
      <c r="CO157" s="10"/>
      <c r="CP157" s="10">
        <v>0</v>
      </c>
      <c r="CR157" s="12">
        <f t="shared" si="96"/>
        <v>47.586462253760089</v>
      </c>
      <c r="CS157" s="12">
        <f t="shared" si="97"/>
        <v>0</v>
      </c>
      <c r="CT157" s="12">
        <f t="shared" si="98"/>
        <v>44.007986539119514</v>
      </c>
      <c r="CU157" s="12">
        <f t="shared" si="99"/>
        <v>0</v>
      </c>
      <c r="CX157" t="s">
        <v>126</v>
      </c>
    </row>
    <row r="158" spans="1:102" x14ac:dyDescent="0.2">
      <c r="A158">
        <v>2015</v>
      </c>
      <c r="B158" t="s">
        <v>440</v>
      </c>
      <c r="C158" t="s">
        <v>140</v>
      </c>
      <c r="D158" s="16">
        <v>3576</v>
      </c>
      <c r="E158" t="s">
        <v>141</v>
      </c>
      <c r="F158" t="s">
        <v>137</v>
      </c>
      <c r="G158" t="s">
        <v>147</v>
      </c>
      <c r="I158" t="s">
        <v>121</v>
      </c>
      <c r="J158">
        <v>2013</v>
      </c>
      <c r="K158">
        <f t="shared" si="113"/>
        <v>2</v>
      </c>
      <c r="L158" t="s">
        <v>108</v>
      </c>
      <c r="M158" t="s">
        <v>108</v>
      </c>
      <c r="N158" t="s">
        <v>356</v>
      </c>
      <c r="O158" s="3">
        <v>107067</v>
      </c>
      <c r="P158" s="3">
        <v>41515</v>
      </c>
      <c r="Q158" s="3">
        <v>92385</v>
      </c>
      <c r="R158" s="4">
        <v>1.0342732214407802</v>
      </c>
      <c r="S158" s="5">
        <f t="shared" si="114"/>
        <v>41515</v>
      </c>
      <c r="T158" s="5">
        <v>25776</v>
      </c>
      <c r="U158" s="5">
        <v>0</v>
      </c>
      <c r="V158" s="5">
        <v>14690</v>
      </c>
      <c r="W158" s="5">
        <v>0</v>
      </c>
      <c r="X158" s="5">
        <v>193</v>
      </c>
      <c r="Y158" s="5">
        <v>0</v>
      </c>
      <c r="Z158" s="5">
        <v>0</v>
      </c>
      <c r="AA158" s="5">
        <v>0</v>
      </c>
      <c r="AB158" s="5">
        <v>0</v>
      </c>
      <c r="AC158" s="5">
        <v>381</v>
      </c>
      <c r="AD158" s="5" t="s">
        <v>357</v>
      </c>
      <c r="AE158" s="5">
        <v>0</v>
      </c>
      <c r="AF158" s="5">
        <v>475</v>
      </c>
      <c r="AG158" s="5" t="s">
        <v>441</v>
      </c>
      <c r="AH158" s="5">
        <v>0</v>
      </c>
      <c r="AJ158" s="3">
        <v>0</v>
      </c>
      <c r="AL158" s="6">
        <f t="shared" si="93"/>
        <v>100</v>
      </c>
      <c r="AM158" s="12">
        <v>62.088401782488255</v>
      </c>
      <c r="AN158" s="12">
        <v>0</v>
      </c>
      <c r="AO158" s="12">
        <v>35.384800674455015</v>
      </c>
      <c r="AP158" s="12">
        <v>0</v>
      </c>
      <c r="AQ158" s="12">
        <v>0.46489220763579431</v>
      </c>
      <c r="AR158" s="12">
        <v>0</v>
      </c>
      <c r="AS158" s="12">
        <v>0</v>
      </c>
      <c r="AT158" s="12">
        <v>0</v>
      </c>
      <c r="AU158" s="12">
        <v>0</v>
      </c>
      <c r="AV158" s="12">
        <v>0.91774057569553169</v>
      </c>
      <c r="AW158" s="12"/>
      <c r="AX158" s="12">
        <v>0</v>
      </c>
      <c r="AY158" s="12">
        <v>1.1441647597254003</v>
      </c>
      <c r="AZ158" s="12"/>
      <c r="BA158" s="12">
        <v>0</v>
      </c>
      <c r="BB158" s="12">
        <v>0</v>
      </c>
      <c r="BC158" s="12">
        <v>0</v>
      </c>
      <c r="BE158" s="12">
        <f t="shared" si="94"/>
        <v>35.384800674455015</v>
      </c>
      <c r="BF158" s="12">
        <f t="shared" si="95"/>
        <v>2.0619053354209322</v>
      </c>
      <c r="BG158" s="3">
        <f t="shared" ref="BG158:BG221" si="115">SUM(BH158:BW158)</f>
        <v>41515</v>
      </c>
      <c r="BH158">
        <v>0</v>
      </c>
      <c r="BI158">
        <v>0</v>
      </c>
      <c r="BJ158">
        <v>0</v>
      </c>
      <c r="BK158">
        <v>37567</v>
      </c>
      <c r="BL158">
        <v>0</v>
      </c>
      <c r="BM158">
        <v>0</v>
      </c>
      <c r="BN158">
        <v>0</v>
      </c>
      <c r="BO158">
        <v>0</v>
      </c>
      <c r="BP158">
        <v>1717</v>
      </c>
      <c r="BQ158">
        <v>0</v>
      </c>
      <c r="BR158">
        <v>2231</v>
      </c>
      <c r="BS158">
        <v>0</v>
      </c>
      <c r="BT158">
        <v>0</v>
      </c>
      <c r="BU158">
        <v>0</v>
      </c>
      <c r="BV158">
        <v>0</v>
      </c>
      <c r="BW158">
        <v>0</v>
      </c>
      <c r="BY158" t="s">
        <v>109</v>
      </c>
      <c r="BZ158" s="12">
        <f t="shared" si="92"/>
        <v>100</v>
      </c>
      <c r="CA158" s="10">
        <v>0</v>
      </c>
      <c r="CB158" s="10">
        <v>0</v>
      </c>
      <c r="CC158" s="10">
        <v>0</v>
      </c>
      <c r="CD158" s="10">
        <v>90.490184270745516</v>
      </c>
      <c r="CE158" s="10">
        <v>0</v>
      </c>
      <c r="CF158" s="10">
        <v>0</v>
      </c>
      <c r="CG158" s="10">
        <v>0</v>
      </c>
      <c r="CH158" s="10">
        <v>0</v>
      </c>
      <c r="CI158" s="10">
        <v>4.1358545104179214</v>
      </c>
      <c r="CJ158" s="10">
        <v>0</v>
      </c>
      <c r="CK158" s="10">
        <v>5.3739612188365644</v>
      </c>
      <c r="CL158" s="10">
        <v>0</v>
      </c>
      <c r="CM158" s="10">
        <v>0</v>
      </c>
      <c r="CN158" s="10">
        <v>0</v>
      </c>
      <c r="CO158" s="10"/>
      <c r="CP158" s="10">
        <v>0</v>
      </c>
      <c r="CR158" s="12">
        <f t="shared" si="96"/>
        <v>0</v>
      </c>
      <c r="CS158" s="12">
        <f t="shared" si="97"/>
        <v>0</v>
      </c>
      <c r="CT158" s="12">
        <f t="shared" si="98"/>
        <v>9.5098157292544858</v>
      </c>
      <c r="CU158" s="12">
        <f t="shared" si="99"/>
        <v>0</v>
      </c>
      <c r="CX158" t="s">
        <v>116</v>
      </c>
    </row>
    <row r="159" spans="1:102" x14ac:dyDescent="0.2">
      <c r="A159">
        <v>2015</v>
      </c>
      <c r="B159" t="s">
        <v>442</v>
      </c>
      <c r="C159" t="s">
        <v>222</v>
      </c>
      <c r="D159" s="16">
        <v>5150</v>
      </c>
      <c r="E159" t="s">
        <v>141</v>
      </c>
      <c r="F159" t="s">
        <v>137</v>
      </c>
      <c r="G159" t="s">
        <v>147</v>
      </c>
      <c r="I159" t="s">
        <v>121</v>
      </c>
      <c r="J159">
        <v>1978</v>
      </c>
      <c r="K159">
        <f t="shared" si="113"/>
        <v>37</v>
      </c>
      <c r="L159" t="s">
        <v>148</v>
      </c>
      <c r="M159" t="s">
        <v>149</v>
      </c>
      <c r="N159" t="s">
        <v>356</v>
      </c>
      <c r="O159" s="3">
        <v>70000000</v>
      </c>
      <c r="P159" s="3">
        <v>69500000</v>
      </c>
      <c r="Q159" s="3">
        <v>69342000</v>
      </c>
      <c r="R159" s="4">
        <v>1.0965942</v>
      </c>
      <c r="S159" s="5">
        <f t="shared" si="114"/>
        <v>69500000</v>
      </c>
      <c r="T159" s="5">
        <v>35500000</v>
      </c>
      <c r="U159" s="5">
        <v>0</v>
      </c>
      <c r="V159" s="5">
        <v>13300000</v>
      </c>
      <c r="W159" s="5">
        <v>11300000</v>
      </c>
      <c r="X159" s="5">
        <v>8400000</v>
      </c>
      <c r="Y159" s="5">
        <v>250000</v>
      </c>
      <c r="Z159" s="5">
        <v>49000</v>
      </c>
      <c r="AA159" s="5">
        <v>0</v>
      </c>
      <c r="AB159" s="5">
        <v>1000</v>
      </c>
      <c r="AC159" s="5">
        <v>240000</v>
      </c>
      <c r="AD159" s="5" t="s">
        <v>357</v>
      </c>
      <c r="AE159" s="5">
        <v>10000</v>
      </c>
      <c r="AF159" s="5">
        <v>450000</v>
      </c>
      <c r="AG159" s="5" t="s">
        <v>443</v>
      </c>
      <c r="AH159" s="5">
        <v>0</v>
      </c>
      <c r="AJ159" s="3">
        <v>0</v>
      </c>
      <c r="AL159" s="6">
        <f t="shared" si="93"/>
        <v>100</v>
      </c>
      <c r="AM159" s="12">
        <v>51.079136690647488</v>
      </c>
      <c r="AN159" s="12">
        <v>0</v>
      </c>
      <c r="AO159" s="12">
        <v>19.136690647482013</v>
      </c>
      <c r="AP159" s="12">
        <v>16.258992805755394</v>
      </c>
      <c r="AQ159" s="12">
        <v>12.086330935251798</v>
      </c>
      <c r="AR159" s="12">
        <v>0.35971223021582738</v>
      </c>
      <c r="AS159" s="12">
        <v>7.0503597122302156E-2</v>
      </c>
      <c r="AT159" s="12">
        <v>0</v>
      </c>
      <c r="AU159" s="12">
        <v>1.4388489208633094E-3</v>
      </c>
      <c r="AV159" s="12">
        <v>0.34532374100719426</v>
      </c>
      <c r="AW159" s="12"/>
      <c r="AX159" s="12">
        <v>1.4388489208633093E-2</v>
      </c>
      <c r="AY159" s="12">
        <v>0.64748201438848918</v>
      </c>
      <c r="AZ159" s="12"/>
      <c r="BA159" s="12">
        <v>0</v>
      </c>
      <c r="BB159" s="12">
        <v>0</v>
      </c>
      <c r="BC159" s="12">
        <v>0</v>
      </c>
      <c r="BE159" s="12">
        <f t="shared" si="94"/>
        <v>35.39568345323741</v>
      </c>
      <c r="BF159" s="12">
        <f t="shared" si="95"/>
        <v>1.079136690647482</v>
      </c>
      <c r="BG159" s="3">
        <f t="shared" si="115"/>
        <v>69500000</v>
      </c>
      <c r="BH159" s="5">
        <v>695000</v>
      </c>
      <c r="BI159" s="5">
        <v>0</v>
      </c>
      <c r="BJ159" s="5">
        <v>14595000</v>
      </c>
      <c r="BK159" s="5">
        <v>38225000</v>
      </c>
      <c r="BL159" s="5">
        <v>695000</v>
      </c>
      <c r="BM159" s="5">
        <v>0</v>
      </c>
      <c r="BN159" s="5">
        <v>695000</v>
      </c>
      <c r="BO159" s="5">
        <v>0</v>
      </c>
      <c r="BP159" s="5">
        <v>2085000</v>
      </c>
      <c r="BQ159" s="5">
        <v>7645000</v>
      </c>
      <c r="BR159" s="5">
        <v>2780000</v>
      </c>
      <c r="BS159" s="5">
        <v>2085000</v>
      </c>
      <c r="BT159" s="5">
        <v>0</v>
      </c>
      <c r="BU159" s="5">
        <v>0</v>
      </c>
      <c r="BV159" s="5"/>
      <c r="BW159" s="5">
        <v>0</v>
      </c>
      <c r="BY159" t="s">
        <v>109</v>
      </c>
      <c r="BZ159" s="12">
        <f t="shared" si="92"/>
        <v>100</v>
      </c>
      <c r="CA159" s="12">
        <v>1</v>
      </c>
      <c r="CB159" s="12">
        <v>0</v>
      </c>
      <c r="CC159" s="12">
        <v>21</v>
      </c>
      <c r="CD159" s="12">
        <v>55</v>
      </c>
      <c r="CE159" s="12">
        <v>1</v>
      </c>
      <c r="CG159" s="12">
        <v>1</v>
      </c>
      <c r="CH159" s="12">
        <v>0</v>
      </c>
      <c r="CI159" s="12">
        <v>3</v>
      </c>
      <c r="CJ159" s="12">
        <v>11</v>
      </c>
      <c r="CK159" s="12">
        <v>4</v>
      </c>
      <c r="CL159" s="12">
        <v>3</v>
      </c>
      <c r="CN159" s="12">
        <v>0</v>
      </c>
      <c r="CR159" s="12">
        <f t="shared" si="96"/>
        <v>21</v>
      </c>
      <c r="CS159" s="12">
        <f t="shared" si="97"/>
        <v>1</v>
      </c>
      <c r="CT159" s="12">
        <f t="shared" si="98"/>
        <v>21</v>
      </c>
      <c r="CU159" s="12">
        <f t="shared" si="99"/>
        <v>0</v>
      </c>
      <c r="CX159" t="s">
        <v>110</v>
      </c>
    </row>
    <row r="160" spans="1:102" x14ac:dyDescent="0.2">
      <c r="A160">
        <v>2015</v>
      </c>
      <c r="B160" t="s">
        <v>444</v>
      </c>
      <c r="C160" t="s">
        <v>218</v>
      </c>
      <c r="D160" s="14">
        <v>2762</v>
      </c>
      <c r="E160" t="s">
        <v>141</v>
      </c>
      <c r="F160" t="s">
        <v>137</v>
      </c>
      <c r="G160" t="s">
        <v>106</v>
      </c>
      <c r="I160" t="s">
        <v>106</v>
      </c>
      <c r="J160">
        <v>1997</v>
      </c>
      <c r="K160">
        <f t="shared" si="113"/>
        <v>18</v>
      </c>
      <c r="L160" t="s">
        <v>165</v>
      </c>
      <c r="M160" t="s">
        <v>149</v>
      </c>
      <c r="N160" t="s">
        <v>356</v>
      </c>
      <c r="O160" s="3">
        <v>5287562</v>
      </c>
      <c r="P160" s="3">
        <v>4821996</v>
      </c>
      <c r="Q160" s="3">
        <v>917885</v>
      </c>
      <c r="R160" s="4">
        <v>0.19216771264336946</v>
      </c>
      <c r="S160" s="5">
        <f t="shared" si="114"/>
        <v>4821996</v>
      </c>
      <c r="T160" s="5">
        <v>4656115</v>
      </c>
      <c r="U160" s="5">
        <v>0</v>
      </c>
      <c r="V160" s="5">
        <v>0</v>
      </c>
      <c r="W160" s="5">
        <v>0</v>
      </c>
      <c r="X160" s="5">
        <v>0</v>
      </c>
      <c r="Y160" s="5">
        <v>0</v>
      </c>
      <c r="Z160" s="5">
        <v>0</v>
      </c>
      <c r="AA160" s="5">
        <v>0</v>
      </c>
      <c r="AB160" s="5">
        <v>0</v>
      </c>
      <c r="AC160" s="5">
        <v>0</v>
      </c>
      <c r="AD160" s="5" t="s">
        <v>357</v>
      </c>
      <c r="AE160" s="5">
        <v>0</v>
      </c>
      <c r="AF160" s="5">
        <v>165881</v>
      </c>
      <c r="AG160" s="5" t="s">
        <v>445</v>
      </c>
      <c r="AH160" s="5">
        <v>0</v>
      </c>
      <c r="AJ160" s="3">
        <v>0</v>
      </c>
      <c r="AL160" s="6">
        <f t="shared" si="93"/>
        <v>100</v>
      </c>
      <c r="AM160" s="12">
        <v>96.5599100455496</v>
      </c>
      <c r="AN160" s="12">
        <v>0</v>
      </c>
      <c r="AO160" s="12">
        <v>0</v>
      </c>
      <c r="AP160" s="12">
        <v>0</v>
      </c>
      <c r="AQ160" s="12">
        <v>0</v>
      </c>
      <c r="AR160" s="12">
        <v>0</v>
      </c>
      <c r="AS160" s="12">
        <v>0</v>
      </c>
      <c r="AT160" s="12">
        <v>0</v>
      </c>
      <c r="AU160" s="12">
        <v>0</v>
      </c>
      <c r="AV160" s="12">
        <v>0</v>
      </c>
      <c r="AW160" s="12"/>
      <c r="AX160" s="12">
        <v>0</v>
      </c>
      <c r="AY160" s="12">
        <v>3.4400899544503973</v>
      </c>
      <c r="AZ160" s="12"/>
      <c r="BA160" s="12">
        <v>0</v>
      </c>
      <c r="BB160" s="12">
        <v>0</v>
      </c>
      <c r="BC160" s="12">
        <v>0</v>
      </c>
      <c r="BE160" s="12">
        <f t="shared" si="94"/>
        <v>0</v>
      </c>
      <c r="BF160" s="12">
        <f t="shared" si="95"/>
        <v>3.4400899544503973</v>
      </c>
      <c r="BG160" s="3">
        <f t="shared" si="115"/>
        <v>4821996</v>
      </c>
      <c r="BH160" s="5">
        <v>0</v>
      </c>
      <c r="BI160" s="5">
        <v>2820867.6599999997</v>
      </c>
      <c r="BJ160" s="5">
        <v>1205499</v>
      </c>
      <c r="BK160" s="5">
        <v>0</v>
      </c>
      <c r="BL160" s="5">
        <v>723299.4</v>
      </c>
      <c r="BM160" s="5">
        <v>0</v>
      </c>
      <c r="BN160" s="5">
        <v>0</v>
      </c>
      <c r="BO160" s="5">
        <v>0</v>
      </c>
      <c r="BP160" s="5">
        <v>0</v>
      </c>
      <c r="BQ160" s="5">
        <v>72329.94</v>
      </c>
      <c r="BR160" s="5">
        <v>0</v>
      </c>
      <c r="BS160" s="5">
        <v>0</v>
      </c>
      <c r="BT160" s="5">
        <v>0</v>
      </c>
      <c r="BU160" s="5">
        <v>0</v>
      </c>
      <c r="BV160" s="5"/>
      <c r="BW160" s="5">
        <v>0</v>
      </c>
      <c r="BY160" t="s">
        <v>109</v>
      </c>
      <c r="BZ160" s="12">
        <f t="shared" si="92"/>
        <v>100</v>
      </c>
      <c r="CA160" s="12">
        <v>0</v>
      </c>
      <c r="CB160" s="12">
        <v>58.5</v>
      </c>
      <c r="CC160" s="12">
        <v>25</v>
      </c>
      <c r="CD160" s="12">
        <v>0</v>
      </c>
      <c r="CE160" s="12">
        <v>15</v>
      </c>
      <c r="CG160" s="12">
        <v>0</v>
      </c>
      <c r="CH160" s="12">
        <v>0</v>
      </c>
      <c r="CI160" s="12">
        <v>0</v>
      </c>
      <c r="CJ160" s="12">
        <v>1.5</v>
      </c>
      <c r="CK160" s="12">
        <v>0</v>
      </c>
      <c r="CL160" s="12">
        <v>0</v>
      </c>
      <c r="CN160" s="12">
        <v>0</v>
      </c>
      <c r="CR160" s="12">
        <f t="shared" si="96"/>
        <v>83.5</v>
      </c>
      <c r="CS160" s="12">
        <f t="shared" si="97"/>
        <v>15</v>
      </c>
      <c r="CT160" s="12">
        <f t="shared" si="98"/>
        <v>1.5</v>
      </c>
      <c r="CU160" s="12">
        <f t="shared" si="99"/>
        <v>0</v>
      </c>
      <c r="CX160" t="s">
        <v>126</v>
      </c>
    </row>
    <row r="161" spans="1:102" x14ac:dyDescent="0.2">
      <c r="A161">
        <v>2015</v>
      </c>
      <c r="B161" t="s">
        <v>446</v>
      </c>
      <c r="C161" t="s">
        <v>222</v>
      </c>
      <c r="D161" s="16">
        <v>5648</v>
      </c>
      <c r="E161" t="s">
        <v>141</v>
      </c>
      <c r="F161" t="s">
        <v>137</v>
      </c>
      <c r="G161" t="s">
        <v>120</v>
      </c>
      <c r="I161" t="s">
        <v>121</v>
      </c>
      <c r="J161">
        <v>2011</v>
      </c>
      <c r="K161">
        <f t="shared" si="113"/>
        <v>4</v>
      </c>
      <c r="L161" t="s">
        <v>122</v>
      </c>
      <c r="M161" t="s">
        <v>122</v>
      </c>
      <c r="N161" t="s">
        <v>381</v>
      </c>
      <c r="O161" s="3">
        <v>1564400</v>
      </c>
      <c r="P161" s="3">
        <v>1564400</v>
      </c>
      <c r="Q161" s="3">
        <v>658500</v>
      </c>
      <c r="R161" s="4">
        <v>1.1665108028637177</v>
      </c>
      <c r="S161" s="5">
        <f t="shared" si="114"/>
        <v>1564400</v>
      </c>
      <c r="T161" s="5">
        <f>P161*(AM161/100)</f>
        <v>344168</v>
      </c>
      <c r="U161" s="5">
        <f>P161*(AN161/100)</f>
        <v>46932</v>
      </c>
      <c r="V161" s="5">
        <f>P161*(AO161/100)</f>
        <v>406744</v>
      </c>
      <c r="W161" s="5">
        <f>P161*(AP161/100)</f>
        <v>78220</v>
      </c>
      <c r="X161" s="5">
        <f>P161*(AQ161/100)</f>
        <v>391100</v>
      </c>
      <c r="Y161" s="5">
        <f>P161*(AR161/100)</f>
        <v>78220</v>
      </c>
      <c r="Z161" s="5">
        <f>P161*(AS161/100)</f>
        <v>31288</v>
      </c>
      <c r="AA161" s="5">
        <f>P161*(AT161/100)</f>
        <v>62576</v>
      </c>
      <c r="AB161" s="5">
        <f>P161*(AU161/100)</f>
        <v>15644</v>
      </c>
      <c r="AC161" s="5">
        <f>P161*(AV161/100)</f>
        <v>109508.00000000001</v>
      </c>
      <c r="AE161" s="5">
        <f>P161*(AX161/100)</f>
        <v>0</v>
      </c>
      <c r="AF161" s="5">
        <f>P161*(AY161/100)</f>
        <v>0</v>
      </c>
      <c r="AH161" s="5">
        <f>P161*(BA161/100)</f>
        <v>0</v>
      </c>
      <c r="AI161" s="5">
        <f>$P$388*BB161</f>
        <v>0</v>
      </c>
      <c r="AJ161" s="5">
        <f>P161*(BC161/100)</f>
        <v>0</v>
      </c>
      <c r="AL161" s="6">
        <f t="shared" si="93"/>
        <v>100</v>
      </c>
      <c r="AM161" s="6">
        <v>22</v>
      </c>
      <c r="AN161" s="6">
        <v>3</v>
      </c>
      <c r="AO161" s="6">
        <v>26</v>
      </c>
      <c r="AP161" s="6">
        <v>5</v>
      </c>
      <c r="AQ161" s="6">
        <v>25</v>
      </c>
      <c r="AR161" s="6">
        <v>5</v>
      </c>
      <c r="AS161" s="6">
        <v>2</v>
      </c>
      <c r="AT161" s="6">
        <v>4</v>
      </c>
      <c r="AU161" s="6">
        <v>1</v>
      </c>
      <c r="AV161" s="6">
        <v>7</v>
      </c>
      <c r="AW161" s="6"/>
      <c r="AX161" s="6">
        <v>0</v>
      </c>
      <c r="AY161" s="6">
        <v>0</v>
      </c>
      <c r="AZ161" s="6"/>
      <c r="BA161" s="6">
        <v>0</v>
      </c>
      <c r="BB161" s="6"/>
      <c r="BC161" s="6">
        <v>0</v>
      </c>
      <c r="BD161" s="6"/>
      <c r="BE161" s="12">
        <f t="shared" si="94"/>
        <v>31</v>
      </c>
      <c r="BF161" s="12">
        <f t="shared" si="95"/>
        <v>14</v>
      </c>
      <c r="BG161" s="3">
        <f t="shared" si="115"/>
        <v>1564400</v>
      </c>
      <c r="BH161" s="5">
        <v>0</v>
      </c>
      <c r="BI161" s="5">
        <v>0</v>
      </c>
      <c r="BJ161" s="5">
        <v>1564400</v>
      </c>
      <c r="BK161" s="5">
        <v>0</v>
      </c>
      <c r="BL161" s="5">
        <v>0</v>
      </c>
      <c r="BM161" s="5">
        <v>0</v>
      </c>
      <c r="BN161" s="5">
        <v>0</v>
      </c>
      <c r="BO161" s="5">
        <v>0</v>
      </c>
      <c r="BP161" s="5">
        <v>0</v>
      </c>
      <c r="BQ161" s="5">
        <v>0</v>
      </c>
      <c r="BR161" s="5">
        <v>0</v>
      </c>
      <c r="BS161" s="5">
        <v>0</v>
      </c>
      <c r="BT161" s="5">
        <v>0</v>
      </c>
      <c r="BU161" s="5">
        <v>0</v>
      </c>
      <c r="BV161" s="5"/>
      <c r="BW161" s="5">
        <v>0</v>
      </c>
      <c r="BY161" t="s">
        <v>109</v>
      </c>
      <c r="BZ161" s="12">
        <f t="shared" si="92"/>
        <v>100</v>
      </c>
      <c r="CA161" s="12">
        <v>0</v>
      </c>
      <c r="CB161" s="12">
        <v>0</v>
      </c>
      <c r="CC161" s="12">
        <v>100</v>
      </c>
      <c r="CD161" s="12">
        <v>0</v>
      </c>
      <c r="CE161" s="12">
        <v>0</v>
      </c>
      <c r="CG161" s="12">
        <v>0</v>
      </c>
      <c r="CH161" s="12">
        <v>0</v>
      </c>
      <c r="CI161" s="12">
        <v>0</v>
      </c>
      <c r="CJ161" s="12">
        <v>0</v>
      </c>
      <c r="CK161" s="12">
        <v>0</v>
      </c>
      <c r="CL161" s="12">
        <v>0</v>
      </c>
      <c r="CN161" s="12">
        <v>0</v>
      </c>
      <c r="CR161" s="12">
        <f t="shared" si="96"/>
        <v>100</v>
      </c>
      <c r="CS161" s="12">
        <f t="shared" si="97"/>
        <v>0</v>
      </c>
      <c r="CT161" s="12">
        <f t="shared" si="98"/>
        <v>0</v>
      </c>
      <c r="CU161" s="12">
        <f t="shared" si="99"/>
        <v>0</v>
      </c>
      <c r="CX161" t="s">
        <v>110</v>
      </c>
    </row>
    <row r="162" spans="1:102" x14ac:dyDescent="0.2">
      <c r="A162">
        <v>2015</v>
      </c>
      <c r="B162" t="s">
        <v>447</v>
      </c>
      <c r="C162" t="s">
        <v>233</v>
      </c>
      <c r="D162" s="14">
        <v>2860</v>
      </c>
      <c r="E162" t="s">
        <v>141</v>
      </c>
      <c r="F162" t="s">
        <v>137</v>
      </c>
      <c r="G162" t="s">
        <v>106</v>
      </c>
      <c r="I162" t="s">
        <v>106</v>
      </c>
      <c r="J162">
        <v>2004</v>
      </c>
      <c r="K162">
        <f t="shared" si="113"/>
        <v>11</v>
      </c>
      <c r="L162" t="s">
        <v>154</v>
      </c>
      <c r="M162" t="s">
        <v>149</v>
      </c>
      <c r="N162" t="s">
        <v>360</v>
      </c>
      <c r="O162" s="3">
        <v>1800240</v>
      </c>
      <c r="P162" s="3">
        <v>1095859</v>
      </c>
      <c r="Q162" s="3">
        <v>1613006</v>
      </c>
      <c r="R162" s="4">
        <v>0.99408014598053585</v>
      </c>
      <c r="S162" s="5">
        <f t="shared" si="114"/>
        <v>1095859.0000000002</v>
      </c>
      <c r="T162" s="5">
        <f>P162*(AM162/100)</f>
        <v>602722.45000000007</v>
      </c>
      <c r="U162" s="5">
        <f>P162*(AN162/100)</f>
        <v>21917.18</v>
      </c>
      <c r="V162" s="5">
        <f>P162*(AO162/100)</f>
        <v>32875.769999999997</v>
      </c>
      <c r="W162" s="5">
        <f>P162*(AP162/100)</f>
        <v>10958.59</v>
      </c>
      <c r="X162" s="5">
        <f>P162*(AQ162/100)</f>
        <v>219171.80000000002</v>
      </c>
      <c r="Y162" s="5">
        <f>P162*(AR162/100)</f>
        <v>164378.85</v>
      </c>
      <c r="Z162" s="5">
        <f>P162*(AS162/100)</f>
        <v>10958.59</v>
      </c>
      <c r="AA162" s="5">
        <f>P162*(AT162/100)</f>
        <v>0</v>
      </c>
      <c r="AB162" s="5">
        <f>P162*(AU162/100)</f>
        <v>0</v>
      </c>
      <c r="AC162" s="5">
        <f>P162*(AV162/100)</f>
        <v>32875.769999999997</v>
      </c>
      <c r="AE162" s="5">
        <f>P162*(AX162/100)</f>
        <v>0</v>
      </c>
      <c r="AF162" s="5">
        <f>P162*(AY162/100)</f>
        <v>0</v>
      </c>
      <c r="AH162" s="5">
        <f>P162*(BA162/100)</f>
        <v>0</v>
      </c>
      <c r="AI162" s="5"/>
      <c r="AJ162" s="5">
        <f>P162*(BC162/100)</f>
        <v>0</v>
      </c>
      <c r="AL162" s="6">
        <f t="shared" si="93"/>
        <v>100</v>
      </c>
      <c r="AM162" s="6">
        <v>55</v>
      </c>
      <c r="AN162" s="6">
        <v>2</v>
      </c>
      <c r="AO162" s="6">
        <v>3</v>
      </c>
      <c r="AP162" s="6">
        <v>1</v>
      </c>
      <c r="AQ162" s="6">
        <v>20</v>
      </c>
      <c r="AR162" s="6">
        <v>15</v>
      </c>
      <c r="AS162" s="6">
        <v>1</v>
      </c>
      <c r="AT162" s="6">
        <v>0</v>
      </c>
      <c r="AU162" s="6">
        <v>0</v>
      </c>
      <c r="AV162" s="6">
        <v>3</v>
      </c>
      <c r="AW162" s="6"/>
      <c r="AX162" s="6">
        <v>0</v>
      </c>
      <c r="AY162" s="6">
        <v>0</v>
      </c>
      <c r="AZ162" s="6"/>
      <c r="BA162" s="6">
        <v>0</v>
      </c>
      <c r="BB162" s="6"/>
      <c r="BC162" s="6">
        <v>0</v>
      </c>
      <c r="BD162" s="6"/>
      <c r="BE162" s="12">
        <f t="shared" si="94"/>
        <v>4</v>
      </c>
      <c r="BF162" s="12">
        <f t="shared" si="95"/>
        <v>4</v>
      </c>
      <c r="BG162" s="3">
        <f t="shared" si="115"/>
        <v>1095859</v>
      </c>
      <c r="BH162" s="5">
        <v>171501.93350000001</v>
      </c>
      <c r="BI162" s="5">
        <v>0</v>
      </c>
      <c r="BJ162" s="5">
        <v>405467.83</v>
      </c>
      <c r="BK162" s="5">
        <v>460260.77999999997</v>
      </c>
      <c r="BL162" s="5">
        <v>0</v>
      </c>
      <c r="BM162" s="5">
        <v>0</v>
      </c>
      <c r="BN162" s="5">
        <v>0</v>
      </c>
      <c r="BO162" s="5">
        <v>0</v>
      </c>
      <c r="BP162" s="5">
        <v>6575.1540000000005</v>
      </c>
      <c r="BQ162" s="5">
        <v>41094.712500000001</v>
      </c>
      <c r="BR162" s="5">
        <v>3287.5770000000002</v>
      </c>
      <c r="BS162" s="5">
        <v>7671.012999999999</v>
      </c>
      <c r="BT162" s="5">
        <v>0</v>
      </c>
      <c r="BU162" s="5">
        <v>0</v>
      </c>
      <c r="BV162" s="5"/>
      <c r="BW162" s="5">
        <v>0</v>
      </c>
      <c r="BY162" t="s">
        <v>109</v>
      </c>
      <c r="BZ162" s="12">
        <f t="shared" si="92"/>
        <v>100</v>
      </c>
      <c r="CA162" s="12">
        <v>15.65</v>
      </c>
      <c r="CB162" s="12">
        <v>0</v>
      </c>
      <c r="CC162" s="12">
        <v>37</v>
      </c>
      <c r="CD162" s="12">
        <v>42</v>
      </c>
      <c r="CE162" s="12">
        <v>0</v>
      </c>
      <c r="CG162" s="12">
        <v>0</v>
      </c>
      <c r="CH162" s="12">
        <v>0</v>
      </c>
      <c r="CI162" s="12">
        <v>0.6</v>
      </c>
      <c r="CJ162" s="12">
        <v>3.75</v>
      </c>
      <c r="CK162" s="12">
        <v>0.3</v>
      </c>
      <c r="CL162" s="12">
        <v>0.7</v>
      </c>
      <c r="CN162" s="12">
        <v>0</v>
      </c>
      <c r="CR162" s="12">
        <f t="shared" si="96"/>
        <v>37</v>
      </c>
      <c r="CS162" s="12">
        <f t="shared" si="97"/>
        <v>0</v>
      </c>
      <c r="CT162" s="12">
        <f t="shared" si="98"/>
        <v>5.35</v>
      </c>
      <c r="CU162" s="12">
        <f t="shared" si="99"/>
        <v>0</v>
      </c>
      <c r="CX162" t="s">
        <v>110</v>
      </c>
    </row>
    <row r="163" spans="1:102" x14ac:dyDescent="0.2">
      <c r="A163">
        <v>2015</v>
      </c>
      <c r="B163" t="s">
        <v>448</v>
      </c>
      <c r="C163" t="s">
        <v>222</v>
      </c>
      <c r="D163" s="16">
        <v>5401</v>
      </c>
      <c r="E163" t="s">
        <v>141</v>
      </c>
      <c r="F163" t="s">
        <v>137</v>
      </c>
      <c r="G163" t="s">
        <v>106</v>
      </c>
      <c r="I163" t="s">
        <v>106</v>
      </c>
      <c r="J163">
        <v>2008</v>
      </c>
      <c r="K163">
        <f t="shared" si="113"/>
        <v>7</v>
      </c>
      <c r="L163" t="s">
        <v>131</v>
      </c>
      <c r="M163" t="s">
        <v>131</v>
      </c>
      <c r="N163" t="s">
        <v>381</v>
      </c>
      <c r="O163" s="3">
        <v>585101</v>
      </c>
      <c r="P163" s="3">
        <v>569636</v>
      </c>
      <c r="Q163" s="3">
        <v>606489</v>
      </c>
      <c r="R163" s="4">
        <v>1.1474656905388985</v>
      </c>
      <c r="S163" s="5">
        <f t="shared" si="114"/>
        <v>569636</v>
      </c>
      <c r="T163" s="5">
        <v>400836</v>
      </c>
      <c r="U163" s="5">
        <v>18000</v>
      </c>
      <c r="V163" s="5">
        <v>28000</v>
      </c>
      <c r="W163" s="5">
        <v>14000</v>
      </c>
      <c r="X163" s="5">
        <v>38000</v>
      </c>
      <c r="Y163" s="5">
        <v>15000</v>
      </c>
      <c r="Z163" s="5">
        <v>0</v>
      </c>
      <c r="AA163" s="5">
        <v>20000</v>
      </c>
      <c r="AB163" s="5">
        <v>0</v>
      </c>
      <c r="AC163" s="5">
        <v>35000</v>
      </c>
      <c r="AD163" s="5" t="s">
        <v>357</v>
      </c>
      <c r="AE163" s="5">
        <v>800</v>
      </c>
      <c r="AF163" s="5">
        <v>0</v>
      </c>
      <c r="AH163" s="5">
        <v>0</v>
      </c>
      <c r="AJ163" s="3">
        <v>0</v>
      </c>
      <c r="AL163" s="6">
        <f t="shared" si="93"/>
        <v>100.00000000000001</v>
      </c>
      <c r="AM163" s="12">
        <v>70.367041408899723</v>
      </c>
      <c r="AN163" s="12">
        <v>3.1599126459704094</v>
      </c>
      <c r="AO163" s="12">
        <v>4.9154196715095253</v>
      </c>
      <c r="AP163" s="12">
        <v>2.4577098357547627</v>
      </c>
      <c r="AQ163" s="12">
        <v>6.6709266970486416</v>
      </c>
      <c r="AR163" s="12">
        <v>2.633260538308674</v>
      </c>
      <c r="AS163" s="12">
        <v>0</v>
      </c>
      <c r="AT163" s="12">
        <v>3.5110140510782326</v>
      </c>
      <c r="AU163" s="12">
        <v>0</v>
      </c>
      <c r="AV163" s="12">
        <v>6.1442745893869066</v>
      </c>
      <c r="AW163" s="12"/>
      <c r="AX163" s="12">
        <v>0.1404405620431293</v>
      </c>
      <c r="AY163" s="12">
        <v>0</v>
      </c>
      <c r="AZ163" s="12">
        <v>0</v>
      </c>
      <c r="BA163" s="12">
        <v>0</v>
      </c>
      <c r="BB163" s="12">
        <v>0</v>
      </c>
      <c r="BC163" s="12">
        <v>0</v>
      </c>
      <c r="BE163" s="12">
        <f t="shared" si="94"/>
        <v>7.373129507264288</v>
      </c>
      <c r="BF163" s="12">
        <f t="shared" si="95"/>
        <v>9.7957292025082694</v>
      </c>
      <c r="BG163" s="3">
        <f t="shared" si="115"/>
        <v>569636</v>
      </c>
      <c r="BH163" s="5">
        <v>0</v>
      </c>
      <c r="BI163" s="5">
        <v>0</v>
      </c>
      <c r="BJ163" s="5">
        <v>569636</v>
      </c>
      <c r="BK163" s="5">
        <v>0</v>
      </c>
      <c r="BL163" s="5">
        <v>0</v>
      </c>
      <c r="BM163" s="5">
        <v>0</v>
      </c>
      <c r="BN163" s="5">
        <v>0</v>
      </c>
      <c r="BO163" s="5">
        <v>0</v>
      </c>
      <c r="BP163" s="5">
        <v>0</v>
      </c>
      <c r="BQ163" s="5">
        <v>0</v>
      </c>
      <c r="BR163" s="5">
        <v>0</v>
      </c>
      <c r="BS163" s="5">
        <v>0</v>
      </c>
      <c r="BT163" s="5">
        <v>0</v>
      </c>
      <c r="BU163" s="5">
        <v>0</v>
      </c>
      <c r="BV163" s="5"/>
      <c r="BW163" s="5">
        <v>0</v>
      </c>
      <c r="BY163" t="s">
        <v>109</v>
      </c>
      <c r="BZ163" s="12">
        <f t="shared" si="92"/>
        <v>100</v>
      </c>
      <c r="CA163" s="12">
        <v>0</v>
      </c>
      <c r="CB163" s="12">
        <v>0</v>
      </c>
      <c r="CC163" s="12">
        <v>100</v>
      </c>
      <c r="CD163" s="12">
        <v>0</v>
      </c>
      <c r="CE163" s="12">
        <v>0</v>
      </c>
      <c r="CG163" s="12">
        <v>0</v>
      </c>
      <c r="CH163" s="12">
        <v>0</v>
      </c>
      <c r="CI163" s="12">
        <v>0</v>
      </c>
      <c r="CJ163" s="12">
        <v>0</v>
      </c>
      <c r="CK163" s="12">
        <v>0</v>
      </c>
      <c r="CL163" s="12">
        <v>0</v>
      </c>
      <c r="CN163" s="12">
        <v>0</v>
      </c>
      <c r="CR163" s="12">
        <f t="shared" si="96"/>
        <v>100</v>
      </c>
      <c r="CS163" s="12">
        <f t="shared" si="97"/>
        <v>0</v>
      </c>
      <c r="CT163" s="12">
        <f t="shared" si="98"/>
        <v>0</v>
      </c>
      <c r="CU163" s="12">
        <f t="shared" si="99"/>
        <v>0</v>
      </c>
      <c r="CX163" t="s">
        <v>110</v>
      </c>
    </row>
    <row r="164" spans="1:102" x14ac:dyDescent="0.2">
      <c r="A164">
        <v>2015</v>
      </c>
      <c r="B164" t="s">
        <v>449</v>
      </c>
      <c r="C164" t="s">
        <v>140</v>
      </c>
      <c r="D164" s="14">
        <v>3307</v>
      </c>
      <c r="E164" t="s">
        <v>141</v>
      </c>
      <c r="F164" t="s">
        <v>137</v>
      </c>
      <c r="G164" t="s">
        <v>120</v>
      </c>
      <c r="I164" t="s">
        <v>121</v>
      </c>
      <c r="J164">
        <v>2010</v>
      </c>
      <c r="K164">
        <f t="shared" si="113"/>
        <v>5</v>
      </c>
      <c r="L164" t="s">
        <v>122</v>
      </c>
      <c r="M164" t="s">
        <v>122</v>
      </c>
      <c r="N164" t="s">
        <v>360</v>
      </c>
      <c r="O164" s="3">
        <v>400000</v>
      </c>
      <c r="P164" s="3">
        <v>375000</v>
      </c>
      <c r="S164" s="5">
        <f t="shared" si="114"/>
        <v>375000</v>
      </c>
      <c r="T164" s="5">
        <v>0</v>
      </c>
      <c r="U164" s="5">
        <v>0</v>
      </c>
      <c r="V164" s="5">
        <v>375000</v>
      </c>
      <c r="W164" s="5">
        <v>0</v>
      </c>
      <c r="X164" s="5">
        <v>0</v>
      </c>
      <c r="Y164" s="5">
        <v>0</v>
      </c>
      <c r="Z164" s="5">
        <v>0</v>
      </c>
      <c r="AA164" s="5">
        <v>0</v>
      </c>
      <c r="AB164" s="5">
        <v>0</v>
      </c>
      <c r="AC164" s="5">
        <v>0</v>
      </c>
      <c r="AD164" s="5" t="s">
        <v>357</v>
      </c>
      <c r="AE164" s="5">
        <v>0</v>
      </c>
      <c r="AF164" s="5">
        <v>0</v>
      </c>
      <c r="AH164" s="5">
        <v>0</v>
      </c>
      <c r="AJ164" s="3">
        <v>0</v>
      </c>
      <c r="AL164" s="6">
        <f t="shared" si="93"/>
        <v>100</v>
      </c>
      <c r="AM164" s="12">
        <v>0</v>
      </c>
      <c r="AN164" s="12">
        <v>0</v>
      </c>
      <c r="AO164" s="12">
        <v>100</v>
      </c>
      <c r="AP164" s="12">
        <v>0</v>
      </c>
      <c r="AQ164" s="12">
        <v>0</v>
      </c>
      <c r="AR164" s="12">
        <v>0</v>
      </c>
      <c r="AS164" s="12">
        <v>0</v>
      </c>
      <c r="AT164" s="12">
        <v>0</v>
      </c>
      <c r="AU164" s="12">
        <v>0</v>
      </c>
      <c r="AV164" s="12">
        <v>0</v>
      </c>
      <c r="AW164" s="12"/>
      <c r="AX164" s="12">
        <v>0</v>
      </c>
      <c r="AY164" s="12">
        <v>0</v>
      </c>
      <c r="AZ164" s="12">
        <v>0</v>
      </c>
      <c r="BA164" s="12">
        <v>0</v>
      </c>
      <c r="BB164" s="12">
        <v>0</v>
      </c>
      <c r="BC164" s="12">
        <v>0</v>
      </c>
      <c r="BE164" s="12">
        <f t="shared" si="94"/>
        <v>100</v>
      </c>
      <c r="BF164" s="12">
        <f t="shared" si="95"/>
        <v>0</v>
      </c>
      <c r="BG164" s="3">
        <f t="shared" si="115"/>
        <v>375000</v>
      </c>
      <c r="BH164" s="5">
        <v>93750</v>
      </c>
      <c r="BI164" s="5">
        <v>0</v>
      </c>
      <c r="BJ164" s="5">
        <v>157500</v>
      </c>
      <c r="BK164" s="5">
        <v>11250</v>
      </c>
      <c r="BL164" s="5">
        <v>0</v>
      </c>
      <c r="BM164" s="5">
        <v>0</v>
      </c>
      <c r="BN164" s="5">
        <v>0</v>
      </c>
      <c r="BO164" s="5">
        <v>0</v>
      </c>
      <c r="BP164" s="5">
        <v>0</v>
      </c>
      <c r="BQ164" s="5">
        <v>0</v>
      </c>
      <c r="BR164" s="5">
        <v>112500</v>
      </c>
      <c r="BS164" s="5">
        <v>0</v>
      </c>
      <c r="BT164" s="5">
        <v>0</v>
      </c>
      <c r="BU164" s="5">
        <v>0</v>
      </c>
      <c r="BV164" s="5"/>
      <c r="BW164" s="5">
        <v>0</v>
      </c>
      <c r="BY164" t="s">
        <v>109</v>
      </c>
      <c r="BZ164" s="12">
        <f t="shared" si="92"/>
        <v>100</v>
      </c>
      <c r="CA164" s="12">
        <v>25</v>
      </c>
      <c r="CB164" s="12">
        <v>0</v>
      </c>
      <c r="CC164" s="12">
        <v>42</v>
      </c>
      <c r="CD164" s="12">
        <v>3</v>
      </c>
      <c r="CE164" s="12">
        <v>0</v>
      </c>
      <c r="CG164" s="12">
        <v>0</v>
      </c>
      <c r="CH164" s="12">
        <v>0</v>
      </c>
      <c r="CI164" s="12">
        <v>0</v>
      </c>
      <c r="CJ164" s="12">
        <v>0</v>
      </c>
      <c r="CK164" s="12">
        <v>30</v>
      </c>
      <c r="CL164" s="12">
        <v>0</v>
      </c>
      <c r="CN164" s="12">
        <v>0</v>
      </c>
      <c r="CR164" s="12">
        <f t="shared" si="96"/>
        <v>42</v>
      </c>
      <c r="CS164" s="12">
        <f t="shared" si="97"/>
        <v>0</v>
      </c>
      <c r="CT164" s="12">
        <f t="shared" si="98"/>
        <v>30</v>
      </c>
      <c r="CU164" s="12">
        <f t="shared" si="99"/>
        <v>0</v>
      </c>
      <c r="CX164" t="s">
        <v>126</v>
      </c>
    </row>
    <row r="165" spans="1:102" x14ac:dyDescent="0.2">
      <c r="A165">
        <v>2015</v>
      </c>
      <c r="B165" t="s">
        <v>450</v>
      </c>
      <c r="C165" t="s">
        <v>222</v>
      </c>
      <c r="D165" s="16">
        <v>5855</v>
      </c>
      <c r="E165" t="s">
        <v>141</v>
      </c>
      <c r="F165" t="s">
        <v>137</v>
      </c>
      <c r="G165" t="s">
        <v>106</v>
      </c>
      <c r="I165" t="s">
        <v>106</v>
      </c>
      <c r="J165">
        <v>2009</v>
      </c>
      <c r="K165">
        <f t="shared" si="113"/>
        <v>6</v>
      </c>
      <c r="L165" t="s">
        <v>131</v>
      </c>
      <c r="M165" t="s">
        <v>131</v>
      </c>
      <c r="N165" t="s">
        <v>360</v>
      </c>
      <c r="O165" s="3">
        <v>76182</v>
      </c>
      <c r="Q165" s="3">
        <v>83960</v>
      </c>
      <c r="R165" s="4">
        <v>1.2200220524533354</v>
      </c>
      <c r="S165" s="5">
        <f t="shared" si="114"/>
        <v>325599</v>
      </c>
      <c r="T165" s="5">
        <v>100527</v>
      </c>
      <c r="U165" s="5">
        <v>11312</v>
      </c>
      <c r="V165" s="5">
        <v>50907</v>
      </c>
      <c r="W165" s="5">
        <v>0</v>
      </c>
      <c r="X165" s="5">
        <v>105651</v>
      </c>
      <c r="Y165" s="5">
        <v>32852</v>
      </c>
      <c r="Z165" s="5">
        <v>5882</v>
      </c>
      <c r="AA165" s="5">
        <v>11829</v>
      </c>
      <c r="AB165" s="5">
        <v>0</v>
      </c>
      <c r="AC165" s="5">
        <v>1300</v>
      </c>
      <c r="AD165" s="5" t="s">
        <v>357</v>
      </c>
      <c r="AE165" s="5">
        <v>0</v>
      </c>
      <c r="AF165" s="5">
        <v>5339</v>
      </c>
      <c r="AG165" s="5" t="s">
        <v>320</v>
      </c>
      <c r="AH165" s="5">
        <v>0</v>
      </c>
      <c r="AJ165" s="5">
        <v>0</v>
      </c>
      <c r="AL165" s="6">
        <f t="shared" si="93"/>
        <v>100</v>
      </c>
      <c r="AM165" s="12">
        <v>30.874480572729031</v>
      </c>
      <c r="AN165" s="12">
        <v>3.4742121443861929</v>
      </c>
      <c r="AO165" s="12">
        <v>15.634876028489032</v>
      </c>
      <c r="AP165" s="12">
        <v>0</v>
      </c>
      <c r="AQ165" s="12">
        <v>32.448195479715849</v>
      </c>
      <c r="AR165" s="12">
        <v>10.089711577738262</v>
      </c>
      <c r="AS165" s="12">
        <v>1.8065166047807273</v>
      </c>
      <c r="AT165" s="12">
        <v>3.6329964158366583</v>
      </c>
      <c r="AU165" s="12">
        <v>0</v>
      </c>
      <c r="AV165" s="12">
        <v>0.39926412550407098</v>
      </c>
      <c r="AW165" s="12"/>
      <c r="AX165" s="12">
        <v>0</v>
      </c>
      <c r="AY165" s="12">
        <v>1.6397470508201808</v>
      </c>
      <c r="AZ165" s="12"/>
      <c r="BA165" s="12">
        <v>0</v>
      </c>
      <c r="BB165" s="12">
        <v>0</v>
      </c>
      <c r="BC165" s="12">
        <v>0</v>
      </c>
      <c r="BE165" s="12">
        <f t="shared" si="94"/>
        <v>15.634876028489032</v>
      </c>
      <c r="BF165" s="12">
        <f t="shared" si="95"/>
        <v>7.4785241969416374</v>
      </c>
      <c r="BG165" s="3">
        <f t="shared" si="115"/>
        <v>325598.99999999994</v>
      </c>
      <c r="BH165" s="5">
        <v>0</v>
      </c>
      <c r="BI165" s="5">
        <v>0</v>
      </c>
      <c r="BJ165" s="5">
        <v>78143.759999999995</v>
      </c>
      <c r="BK165" s="5">
        <v>35815.89</v>
      </c>
      <c r="BL165" s="5">
        <v>0</v>
      </c>
      <c r="BM165" s="5">
        <v>0</v>
      </c>
      <c r="BN165" s="5">
        <v>0</v>
      </c>
      <c r="BO165" s="5">
        <v>0</v>
      </c>
      <c r="BP165" s="5">
        <v>169311.48</v>
      </c>
      <c r="BQ165" s="5">
        <v>0</v>
      </c>
      <c r="BR165" s="5">
        <v>3255.9900000000002</v>
      </c>
      <c r="BS165" s="5">
        <v>26047.920000000002</v>
      </c>
      <c r="BT165" s="5">
        <v>0</v>
      </c>
      <c r="BU165" s="5">
        <v>9767.9699999999993</v>
      </c>
      <c r="BV165" s="5"/>
      <c r="BW165" s="5">
        <v>3255.9900000000002</v>
      </c>
      <c r="BY165" t="s">
        <v>109</v>
      </c>
      <c r="BZ165" s="12">
        <f t="shared" si="92"/>
        <v>100</v>
      </c>
      <c r="CA165" s="12">
        <v>0</v>
      </c>
      <c r="CB165" s="12">
        <v>0</v>
      </c>
      <c r="CC165" s="12">
        <v>24</v>
      </c>
      <c r="CD165" s="12">
        <v>11</v>
      </c>
      <c r="CE165" s="12">
        <v>0</v>
      </c>
      <c r="CG165" s="12">
        <v>0</v>
      </c>
      <c r="CH165" s="12">
        <v>0</v>
      </c>
      <c r="CI165" s="12">
        <v>52</v>
      </c>
      <c r="CJ165" s="12">
        <v>0</v>
      </c>
      <c r="CK165" s="12">
        <v>1</v>
      </c>
      <c r="CL165" s="12">
        <v>8</v>
      </c>
      <c r="CN165" s="12">
        <v>3</v>
      </c>
      <c r="CO165" t="s">
        <v>451</v>
      </c>
      <c r="CP165" s="12">
        <v>1</v>
      </c>
      <c r="CQ165" t="s">
        <v>320</v>
      </c>
      <c r="CR165" s="12">
        <f t="shared" si="96"/>
        <v>24</v>
      </c>
      <c r="CS165" s="12">
        <f t="shared" si="97"/>
        <v>0</v>
      </c>
      <c r="CT165" s="12">
        <f t="shared" si="98"/>
        <v>61</v>
      </c>
      <c r="CU165" s="12">
        <f t="shared" si="99"/>
        <v>4</v>
      </c>
      <c r="CX165" t="s">
        <v>116</v>
      </c>
    </row>
    <row r="166" spans="1:102" x14ac:dyDescent="0.2">
      <c r="A166">
        <v>2015</v>
      </c>
      <c r="B166" t="s">
        <v>452</v>
      </c>
      <c r="C166" t="s">
        <v>218</v>
      </c>
      <c r="D166" s="14">
        <v>1852</v>
      </c>
      <c r="E166" t="s">
        <v>141</v>
      </c>
      <c r="F166" t="s">
        <v>137</v>
      </c>
      <c r="G166" t="s">
        <v>106</v>
      </c>
      <c r="I166" t="s">
        <v>106</v>
      </c>
      <c r="J166">
        <v>2005</v>
      </c>
      <c r="K166">
        <f t="shared" si="113"/>
        <v>10</v>
      </c>
      <c r="L166" t="s">
        <v>131</v>
      </c>
      <c r="M166" t="s">
        <v>131</v>
      </c>
      <c r="N166" t="s">
        <v>360</v>
      </c>
      <c r="O166" s="3">
        <v>427393</v>
      </c>
      <c r="P166" s="3">
        <v>301810</v>
      </c>
      <c r="Q166" s="3">
        <v>121797</v>
      </c>
      <c r="R166" s="4">
        <v>0.31546908582966965</v>
      </c>
      <c r="S166" s="5">
        <f t="shared" si="114"/>
        <v>301810</v>
      </c>
      <c r="T166" s="5">
        <v>289885.07</v>
      </c>
      <c r="U166" s="5">
        <v>0</v>
      </c>
      <c r="V166" s="5">
        <v>0</v>
      </c>
      <c r="W166" s="5">
        <v>0</v>
      </c>
      <c r="X166" s="5">
        <v>0</v>
      </c>
      <c r="Y166" s="5">
        <v>4140</v>
      </c>
      <c r="Z166" s="5">
        <v>0</v>
      </c>
      <c r="AA166" s="5">
        <v>0</v>
      </c>
      <c r="AB166" s="5">
        <v>1031.25</v>
      </c>
      <c r="AC166" s="5">
        <v>4131.68</v>
      </c>
      <c r="AD166" s="5" t="s">
        <v>357</v>
      </c>
      <c r="AE166" s="5">
        <v>2622</v>
      </c>
      <c r="AF166" s="5">
        <v>0</v>
      </c>
      <c r="AH166" s="5">
        <v>0</v>
      </c>
      <c r="AJ166" s="3">
        <v>0</v>
      </c>
      <c r="AL166" s="6">
        <f t="shared" si="93"/>
        <v>100</v>
      </c>
      <c r="AM166" s="12">
        <v>96.048861866737354</v>
      </c>
      <c r="AN166" s="12">
        <v>0</v>
      </c>
      <c r="AO166" s="12">
        <v>0</v>
      </c>
      <c r="AP166" s="12">
        <v>0</v>
      </c>
      <c r="AQ166" s="12">
        <v>0</v>
      </c>
      <c r="AR166" s="12">
        <v>1.3717239322752726</v>
      </c>
      <c r="AS166" s="12">
        <v>0</v>
      </c>
      <c r="AT166" s="12">
        <v>0</v>
      </c>
      <c r="AU166" s="12">
        <v>0.34168847950697462</v>
      </c>
      <c r="AV166" s="12">
        <v>1.3689672310393957</v>
      </c>
      <c r="AW166" s="12"/>
      <c r="AX166" s="12">
        <v>0.86875849044100595</v>
      </c>
      <c r="AY166" s="12">
        <v>0</v>
      </c>
      <c r="AZ166" s="12">
        <v>0</v>
      </c>
      <c r="BA166" s="12">
        <v>0</v>
      </c>
      <c r="BB166" s="12">
        <v>0</v>
      </c>
      <c r="BC166" s="12">
        <v>0</v>
      </c>
      <c r="BE166" s="12">
        <f t="shared" si="94"/>
        <v>0</v>
      </c>
      <c r="BF166" s="12">
        <f t="shared" si="95"/>
        <v>2.5794142009873759</v>
      </c>
      <c r="BG166" s="3">
        <f t="shared" si="115"/>
        <v>301810</v>
      </c>
      <c r="BH166" s="5">
        <v>244466.1</v>
      </c>
      <c r="BI166" s="5">
        <v>0</v>
      </c>
      <c r="BJ166" s="5">
        <v>0</v>
      </c>
      <c r="BK166" s="5">
        <v>1509.05</v>
      </c>
      <c r="BL166" s="5">
        <v>0</v>
      </c>
      <c r="BM166" s="5">
        <v>0</v>
      </c>
      <c r="BN166" s="5">
        <v>0</v>
      </c>
      <c r="BO166" s="5">
        <v>3923.53</v>
      </c>
      <c r="BP166" s="5">
        <v>0</v>
      </c>
      <c r="BQ166" s="5">
        <v>1509.05</v>
      </c>
      <c r="BR166" s="5">
        <v>0</v>
      </c>
      <c r="BS166" s="5">
        <v>45271.5</v>
      </c>
      <c r="BT166" s="5">
        <v>0</v>
      </c>
      <c r="BU166" s="5">
        <v>0</v>
      </c>
      <c r="BV166" s="5"/>
      <c r="BW166" s="5">
        <v>5130.7700000000004</v>
      </c>
      <c r="BY166" t="s">
        <v>109</v>
      </c>
      <c r="BZ166" s="12">
        <f t="shared" si="92"/>
        <v>100</v>
      </c>
      <c r="CA166" s="12">
        <v>81</v>
      </c>
      <c r="CB166" s="12">
        <v>0</v>
      </c>
      <c r="CC166" s="12">
        <v>0</v>
      </c>
      <c r="CD166" s="12">
        <v>0.5</v>
      </c>
      <c r="CE166" s="12">
        <v>0</v>
      </c>
      <c r="CG166" s="12">
        <v>0</v>
      </c>
      <c r="CH166" s="12">
        <v>1.3</v>
      </c>
      <c r="CI166" s="12">
        <v>0</v>
      </c>
      <c r="CJ166" s="12">
        <v>0.5</v>
      </c>
      <c r="CK166" s="12">
        <v>0</v>
      </c>
      <c r="CL166" s="12">
        <v>15</v>
      </c>
      <c r="CN166" s="12">
        <v>0</v>
      </c>
      <c r="CO166" t="s">
        <v>453</v>
      </c>
      <c r="CP166" s="12">
        <v>1.7</v>
      </c>
      <c r="CQ166" t="s">
        <v>208</v>
      </c>
      <c r="CR166" s="12">
        <f t="shared" si="96"/>
        <v>0</v>
      </c>
      <c r="CS166" s="12">
        <f t="shared" si="97"/>
        <v>0</v>
      </c>
      <c r="CT166" s="12">
        <f t="shared" si="98"/>
        <v>16.8</v>
      </c>
      <c r="CU166" s="12">
        <f t="shared" si="99"/>
        <v>1.7</v>
      </c>
      <c r="CX166" t="s">
        <v>116</v>
      </c>
    </row>
    <row r="167" spans="1:102" x14ac:dyDescent="0.2">
      <c r="A167">
        <v>2015</v>
      </c>
      <c r="B167" t="s">
        <v>454</v>
      </c>
      <c r="C167" t="s">
        <v>233</v>
      </c>
      <c r="D167" s="14">
        <v>2912</v>
      </c>
      <c r="E167" t="s">
        <v>141</v>
      </c>
      <c r="F167" t="s">
        <v>137</v>
      </c>
      <c r="G167" t="s">
        <v>324</v>
      </c>
      <c r="I167" t="s">
        <v>208</v>
      </c>
      <c r="J167">
        <v>2006</v>
      </c>
      <c r="K167">
        <f t="shared" si="113"/>
        <v>9</v>
      </c>
      <c r="L167" t="s">
        <v>131</v>
      </c>
      <c r="M167" t="s">
        <v>131</v>
      </c>
      <c r="N167" t="s">
        <v>381</v>
      </c>
      <c r="O167" s="3">
        <v>250729</v>
      </c>
      <c r="P167" s="3">
        <v>248000</v>
      </c>
      <c r="Q167" s="3">
        <v>239963</v>
      </c>
      <c r="R167" s="4">
        <v>1.0594667589309574</v>
      </c>
      <c r="S167" s="5">
        <f t="shared" si="114"/>
        <v>248000</v>
      </c>
      <c r="T167" s="5">
        <v>172788</v>
      </c>
      <c r="U167" s="5">
        <v>0</v>
      </c>
      <c r="V167" s="5">
        <v>11400</v>
      </c>
      <c r="W167" s="5">
        <v>0</v>
      </c>
      <c r="X167" s="5">
        <v>31100</v>
      </c>
      <c r="Y167" s="5">
        <v>15818</v>
      </c>
      <c r="Z167" s="5">
        <v>0</v>
      </c>
      <c r="AA167" s="5">
        <v>16894</v>
      </c>
      <c r="AB167" s="5">
        <v>0</v>
      </c>
      <c r="AC167" s="5">
        <v>0</v>
      </c>
      <c r="AD167" s="5" t="s">
        <v>357</v>
      </c>
      <c r="AE167" s="5">
        <v>0</v>
      </c>
      <c r="AF167" s="5">
        <v>0</v>
      </c>
      <c r="AH167" s="5">
        <v>0</v>
      </c>
      <c r="AJ167" s="3">
        <v>0</v>
      </c>
      <c r="AL167" s="6">
        <f t="shared" si="93"/>
        <v>100</v>
      </c>
      <c r="AM167" s="12">
        <v>69.67258064516129</v>
      </c>
      <c r="AN167" s="12">
        <v>0</v>
      </c>
      <c r="AO167" s="12">
        <v>4.596774193548387</v>
      </c>
      <c r="AP167" s="12">
        <v>0</v>
      </c>
      <c r="AQ167" s="12">
        <v>12.54032258064516</v>
      </c>
      <c r="AR167" s="12">
        <v>6.3782258064516126</v>
      </c>
      <c r="AS167" s="12">
        <v>0</v>
      </c>
      <c r="AT167" s="12">
        <v>6.8120967741935488</v>
      </c>
      <c r="AU167" s="12">
        <v>0</v>
      </c>
      <c r="AV167" s="12">
        <v>0</v>
      </c>
      <c r="AW167" s="12"/>
      <c r="AX167" s="12">
        <v>0</v>
      </c>
      <c r="AY167" s="12">
        <v>0</v>
      </c>
      <c r="AZ167" s="12">
        <v>0</v>
      </c>
      <c r="BA167" s="12">
        <v>0</v>
      </c>
      <c r="BB167" s="12">
        <v>0</v>
      </c>
      <c r="BC167" s="12">
        <v>0</v>
      </c>
      <c r="BE167" s="12">
        <f t="shared" si="94"/>
        <v>4.596774193548387</v>
      </c>
      <c r="BF167" s="12">
        <f t="shared" si="95"/>
        <v>6.8120967741935488</v>
      </c>
      <c r="BG167" s="3">
        <f t="shared" si="115"/>
        <v>248000</v>
      </c>
      <c r="BH167" s="5">
        <v>248000</v>
      </c>
      <c r="BI167" s="5">
        <v>0</v>
      </c>
      <c r="BJ167" s="5">
        <v>0</v>
      </c>
      <c r="BK167" s="5">
        <v>0</v>
      </c>
      <c r="BL167" s="5">
        <v>0</v>
      </c>
      <c r="BM167" s="5">
        <v>0</v>
      </c>
      <c r="BN167" s="5">
        <v>0</v>
      </c>
      <c r="BO167" s="5">
        <v>0</v>
      </c>
      <c r="BP167" s="5">
        <v>0</v>
      </c>
      <c r="BQ167" s="5">
        <v>0</v>
      </c>
      <c r="BR167" s="5">
        <v>0</v>
      </c>
      <c r="BS167" s="5">
        <v>0</v>
      </c>
      <c r="BT167" s="5">
        <v>0</v>
      </c>
      <c r="BU167" s="5">
        <v>0</v>
      </c>
      <c r="BV167" s="5"/>
      <c r="BW167" s="5">
        <v>0</v>
      </c>
      <c r="BY167" t="s">
        <v>109</v>
      </c>
      <c r="BZ167" s="12">
        <f t="shared" si="92"/>
        <v>100</v>
      </c>
      <c r="CA167" s="12">
        <v>100</v>
      </c>
      <c r="CB167" s="12">
        <v>0</v>
      </c>
      <c r="CC167" s="12">
        <v>0</v>
      </c>
      <c r="CD167" s="12">
        <v>0</v>
      </c>
      <c r="CE167" s="12">
        <v>0</v>
      </c>
      <c r="CG167" s="12">
        <v>0</v>
      </c>
      <c r="CH167" s="12">
        <v>0</v>
      </c>
      <c r="CI167" s="12">
        <v>0</v>
      </c>
      <c r="CJ167" s="12">
        <v>0</v>
      </c>
      <c r="CK167" s="12">
        <v>0</v>
      </c>
      <c r="CL167" s="12">
        <v>0</v>
      </c>
      <c r="CN167" s="12">
        <v>0</v>
      </c>
      <c r="CR167" s="12">
        <f t="shared" si="96"/>
        <v>0</v>
      </c>
      <c r="CS167" s="12">
        <f t="shared" si="97"/>
        <v>0</v>
      </c>
      <c r="CT167" s="12">
        <f t="shared" si="98"/>
        <v>0</v>
      </c>
      <c r="CU167" s="12">
        <f t="shared" si="99"/>
        <v>0</v>
      </c>
      <c r="CX167" t="s">
        <v>110</v>
      </c>
    </row>
    <row r="168" spans="1:102" x14ac:dyDescent="0.2">
      <c r="A168">
        <v>2015</v>
      </c>
      <c r="B168" t="s">
        <v>455</v>
      </c>
      <c r="C168" t="s">
        <v>456</v>
      </c>
      <c r="D168" s="16">
        <v>4785</v>
      </c>
      <c r="E168" t="s">
        <v>141</v>
      </c>
      <c r="F168" t="s">
        <v>137</v>
      </c>
      <c r="G168" t="s">
        <v>120</v>
      </c>
      <c r="I168" t="s">
        <v>121</v>
      </c>
      <c r="J168">
        <v>2011</v>
      </c>
      <c r="K168">
        <f t="shared" si="113"/>
        <v>4</v>
      </c>
      <c r="L168" t="s">
        <v>122</v>
      </c>
      <c r="M168" t="s">
        <v>122</v>
      </c>
      <c r="N168" t="s">
        <v>356</v>
      </c>
      <c r="O168" s="3">
        <v>155000</v>
      </c>
      <c r="P168" s="3">
        <v>155000</v>
      </c>
      <c r="Q168" s="3">
        <v>237900</v>
      </c>
      <c r="R168" s="4">
        <v>1.6990664516129033</v>
      </c>
      <c r="S168" s="5">
        <f t="shared" si="114"/>
        <v>155000</v>
      </c>
      <c r="T168" s="5">
        <f>P168*(AM168/100)</f>
        <v>0</v>
      </c>
      <c r="U168" s="5">
        <f>P168*(AN168/100)</f>
        <v>155000</v>
      </c>
      <c r="V168" s="5">
        <f>P168*(AO168/100)</f>
        <v>0</v>
      </c>
      <c r="W168" s="5">
        <f>P168*(AP168/100)</f>
        <v>0</v>
      </c>
      <c r="X168" s="5">
        <f>P168*(AQ168/100)</f>
        <v>0</v>
      </c>
      <c r="Y168" s="5">
        <f>P168*(AR168/100)</f>
        <v>0</v>
      </c>
      <c r="Z168" s="5">
        <f>P168*(AS168/100)</f>
        <v>0</v>
      </c>
      <c r="AA168" s="5">
        <f>P168*(AT168/100)</f>
        <v>0</v>
      </c>
      <c r="AB168" s="5">
        <f>P168*(AU168/100)</f>
        <v>0</v>
      </c>
      <c r="AC168" s="5">
        <f>P168*(AV168/100)</f>
        <v>0</v>
      </c>
      <c r="AE168" s="5">
        <f>P168*(AX168/100)</f>
        <v>0</v>
      </c>
      <c r="AF168" s="5">
        <f>P168*(AY168/100)</f>
        <v>0</v>
      </c>
      <c r="AH168" s="5">
        <f>P168*(BA168/100)</f>
        <v>0</v>
      </c>
      <c r="AI168" s="5">
        <f>$P$395*BB168</f>
        <v>0</v>
      </c>
      <c r="AJ168" s="5">
        <f>P168*(BC168/100)</f>
        <v>0</v>
      </c>
      <c r="AL168" s="6">
        <f t="shared" si="93"/>
        <v>100</v>
      </c>
      <c r="AM168" s="6">
        <v>0</v>
      </c>
      <c r="AN168" s="6">
        <v>100</v>
      </c>
      <c r="AO168" s="6">
        <v>0</v>
      </c>
      <c r="AP168" s="6">
        <v>0</v>
      </c>
      <c r="AQ168" s="6">
        <v>0</v>
      </c>
      <c r="AR168" s="6">
        <v>0</v>
      </c>
      <c r="AS168" s="6">
        <v>0</v>
      </c>
      <c r="AT168" s="6">
        <v>0</v>
      </c>
      <c r="AU168" s="6">
        <v>0</v>
      </c>
      <c r="AV168" s="6">
        <v>0</v>
      </c>
      <c r="AW168" s="6"/>
      <c r="AX168" s="6">
        <v>0</v>
      </c>
      <c r="AY168" s="6">
        <v>0</v>
      </c>
      <c r="AZ168" s="6"/>
      <c r="BA168" s="6">
        <v>0</v>
      </c>
      <c r="BB168" s="6"/>
      <c r="BC168" s="6">
        <v>0</v>
      </c>
      <c r="BD168" s="6"/>
      <c r="BE168" s="12">
        <f t="shared" si="94"/>
        <v>0</v>
      </c>
      <c r="BF168" s="12">
        <f t="shared" si="95"/>
        <v>0</v>
      </c>
      <c r="BG168" s="3">
        <f t="shared" si="115"/>
        <v>155000</v>
      </c>
      <c r="BH168" s="5">
        <v>0</v>
      </c>
      <c r="BI168" s="5">
        <v>0</v>
      </c>
      <c r="BJ168" s="5">
        <v>0</v>
      </c>
      <c r="BK168" s="5">
        <v>0</v>
      </c>
      <c r="BL168" s="5">
        <v>155000</v>
      </c>
      <c r="BM168" s="5">
        <v>0</v>
      </c>
      <c r="BN168" s="5">
        <v>0</v>
      </c>
      <c r="BO168" s="5">
        <v>0</v>
      </c>
      <c r="BP168" s="5">
        <v>0</v>
      </c>
      <c r="BQ168" s="5">
        <v>0</v>
      </c>
      <c r="BR168" s="5">
        <v>0</v>
      </c>
      <c r="BS168" s="5">
        <v>0</v>
      </c>
      <c r="BT168" s="5">
        <v>0</v>
      </c>
      <c r="BU168" s="5">
        <v>0</v>
      </c>
      <c r="BV168" s="5"/>
      <c r="BW168" s="5">
        <v>0</v>
      </c>
      <c r="BY168" t="s">
        <v>109</v>
      </c>
      <c r="BZ168" s="12">
        <f t="shared" si="92"/>
        <v>100</v>
      </c>
      <c r="CA168" s="12">
        <v>0</v>
      </c>
      <c r="CB168" s="12">
        <v>0</v>
      </c>
      <c r="CC168" s="12">
        <v>0</v>
      </c>
      <c r="CD168" s="12">
        <v>0</v>
      </c>
      <c r="CE168" s="12">
        <v>100</v>
      </c>
      <c r="CG168" s="12">
        <v>0</v>
      </c>
      <c r="CH168" s="12">
        <v>0</v>
      </c>
      <c r="CI168" s="12">
        <v>0</v>
      </c>
      <c r="CJ168" s="12">
        <v>0</v>
      </c>
      <c r="CK168" s="12">
        <v>0</v>
      </c>
      <c r="CL168" s="12">
        <v>0</v>
      </c>
      <c r="CN168" s="12">
        <v>0</v>
      </c>
      <c r="CR168" s="12">
        <f t="shared" si="96"/>
        <v>0</v>
      </c>
      <c r="CS168" s="12">
        <f t="shared" si="97"/>
        <v>100</v>
      </c>
      <c r="CT168" s="12">
        <f t="shared" si="98"/>
        <v>0</v>
      </c>
      <c r="CU168" s="12">
        <f t="shared" si="99"/>
        <v>0</v>
      </c>
      <c r="CX168" t="s">
        <v>126</v>
      </c>
    </row>
    <row r="169" spans="1:102" x14ac:dyDescent="0.2">
      <c r="A169">
        <v>2015</v>
      </c>
      <c r="B169" t="s">
        <v>457</v>
      </c>
      <c r="C169" t="s">
        <v>218</v>
      </c>
      <c r="D169" s="14">
        <v>1440</v>
      </c>
      <c r="E169" t="s">
        <v>141</v>
      </c>
      <c r="F169" t="s">
        <v>137</v>
      </c>
      <c r="G169" t="s">
        <v>173</v>
      </c>
      <c r="I169" t="s">
        <v>143</v>
      </c>
      <c r="J169">
        <v>2010</v>
      </c>
      <c r="K169">
        <f t="shared" si="113"/>
        <v>5</v>
      </c>
      <c r="L169" t="s">
        <v>122</v>
      </c>
      <c r="M169" t="s">
        <v>122</v>
      </c>
      <c r="N169" t="s">
        <v>381</v>
      </c>
      <c r="O169" s="3">
        <v>144262</v>
      </c>
      <c r="P169" s="3">
        <v>142840</v>
      </c>
      <c r="Q169" s="3">
        <v>140192</v>
      </c>
      <c r="R169" s="4">
        <v>1.0757686986177926</v>
      </c>
      <c r="S169" s="5">
        <f t="shared" si="114"/>
        <v>142813.51999999999</v>
      </c>
      <c r="T169" s="5">
        <f>P169*(AM169/100)</f>
        <v>14284</v>
      </c>
      <c r="U169" s="5">
        <f>P169*(AN169/100)</f>
        <v>1428.4</v>
      </c>
      <c r="V169" s="5">
        <f>P169*(AO169/100)</f>
        <v>74276.800000000003</v>
      </c>
      <c r="W169" s="5">
        <f>P169*(AP169/100)</f>
        <v>0</v>
      </c>
      <c r="X169" s="5">
        <f>P169*(AQ169/100)</f>
        <v>8570.4</v>
      </c>
      <c r="Y169" s="5">
        <f>P169*(AR169/100)</f>
        <v>7142</v>
      </c>
      <c r="Z169" s="5">
        <f>P169*(AS169/100)</f>
        <v>5713.6</v>
      </c>
      <c r="AA169" s="5">
        <f>P169*(AT169/100)</f>
        <v>8570.4</v>
      </c>
      <c r="AB169" s="5">
        <f>P169*(AU169/100)</f>
        <v>7142</v>
      </c>
      <c r="AC169" s="5">
        <f>P169*(AV169/100)</f>
        <v>7142</v>
      </c>
      <c r="AE169" s="5">
        <f>P169*(AX169/100)</f>
        <v>5713.6</v>
      </c>
      <c r="AF169" s="5">
        <f>Q169*(AY169/100)</f>
        <v>1401.92</v>
      </c>
      <c r="AH169" s="5">
        <f>P169*(BA169/100)</f>
        <v>1428.4</v>
      </c>
      <c r="AI169" s="5"/>
      <c r="AJ169" s="5">
        <f>P169*(BC169/100)</f>
        <v>0</v>
      </c>
      <c r="AL169" s="6">
        <f t="shared" si="93"/>
        <v>100</v>
      </c>
      <c r="AM169" s="6">
        <v>10</v>
      </c>
      <c r="AN169" s="6">
        <v>1</v>
      </c>
      <c r="AO169" s="6">
        <v>52</v>
      </c>
      <c r="AP169" s="6">
        <v>0</v>
      </c>
      <c r="AQ169" s="6">
        <v>6</v>
      </c>
      <c r="AR169" s="6">
        <v>5</v>
      </c>
      <c r="AS169" s="6">
        <v>4</v>
      </c>
      <c r="AT169" s="6">
        <v>6</v>
      </c>
      <c r="AU169" s="6">
        <v>5</v>
      </c>
      <c r="AV169" s="6">
        <v>5</v>
      </c>
      <c r="AW169" s="6"/>
      <c r="AX169" s="6">
        <v>4</v>
      </c>
      <c r="AY169" s="6">
        <v>1</v>
      </c>
      <c r="AZ169" s="6" t="s">
        <v>458</v>
      </c>
      <c r="BA169" s="6">
        <v>1</v>
      </c>
      <c r="BB169" s="6" t="s">
        <v>459</v>
      </c>
      <c r="BC169" s="6">
        <v>0</v>
      </c>
      <c r="BD169" s="6"/>
      <c r="BE169" s="12">
        <f t="shared" si="94"/>
        <v>52</v>
      </c>
      <c r="BF169" s="12">
        <f t="shared" si="95"/>
        <v>26</v>
      </c>
      <c r="BG169" s="3">
        <f t="shared" si="115"/>
        <v>142840</v>
      </c>
      <c r="BH169" s="5">
        <v>0</v>
      </c>
      <c r="BI169" s="5">
        <v>0</v>
      </c>
      <c r="BJ169" s="5">
        <v>142840</v>
      </c>
      <c r="BK169" s="5">
        <v>0</v>
      </c>
      <c r="BL169" s="5">
        <v>0</v>
      </c>
      <c r="BM169" s="5">
        <v>0</v>
      </c>
      <c r="BN169" s="5">
        <v>0</v>
      </c>
      <c r="BO169" s="5">
        <v>0</v>
      </c>
      <c r="BP169" s="5">
        <v>0</v>
      </c>
      <c r="BQ169" s="5">
        <v>0</v>
      </c>
      <c r="BR169" s="5">
        <v>0</v>
      </c>
      <c r="BS169" s="5">
        <v>0</v>
      </c>
      <c r="BT169" s="5">
        <v>0</v>
      </c>
      <c r="BU169" s="5">
        <v>0</v>
      </c>
      <c r="BV169" s="5"/>
      <c r="BW169" s="5">
        <v>0</v>
      </c>
      <c r="BY169" t="s">
        <v>109</v>
      </c>
      <c r="BZ169" s="12">
        <f t="shared" si="92"/>
        <v>100</v>
      </c>
      <c r="CA169" s="12">
        <v>0</v>
      </c>
      <c r="CB169" s="12">
        <v>0</v>
      </c>
      <c r="CC169" s="12">
        <v>100</v>
      </c>
      <c r="CD169" s="12">
        <v>0</v>
      </c>
      <c r="CE169" s="12">
        <v>0</v>
      </c>
      <c r="CG169" s="12">
        <v>0</v>
      </c>
      <c r="CH169" s="12">
        <v>0</v>
      </c>
      <c r="CI169" s="12">
        <v>0</v>
      </c>
      <c r="CJ169" s="12">
        <v>0</v>
      </c>
      <c r="CK169" s="12">
        <v>0</v>
      </c>
      <c r="CL169" s="12">
        <v>0</v>
      </c>
      <c r="CN169" s="12">
        <v>0</v>
      </c>
      <c r="CO169" t="s">
        <v>460</v>
      </c>
      <c r="CR169" s="12">
        <f t="shared" si="96"/>
        <v>100</v>
      </c>
      <c r="CS169" s="12">
        <f t="shared" si="97"/>
        <v>0</v>
      </c>
      <c r="CT169" s="12">
        <f t="shared" si="98"/>
        <v>0</v>
      </c>
      <c r="CU169" s="12">
        <f t="shared" si="99"/>
        <v>0</v>
      </c>
      <c r="CX169" t="s">
        <v>110</v>
      </c>
    </row>
    <row r="170" spans="1:102" x14ac:dyDescent="0.2">
      <c r="A170">
        <v>2015</v>
      </c>
      <c r="B170" t="s">
        <v>461</v>
      </c>
      <c r="C170" t="s">
        <v>456</v>
      </c>
      <c r="D170" s="16">
        <v>4988</v>
      </c>
      <c r="E170" t="s">
        <v>141</v>
      </c>
      <c r="F170" t="s">
        <v>137</v>
      </c>
      <c r="G170" t="s">
        <v>120</v>
      </c>
      <c r="I170" t="s">
        <v>121</v>
      </c>
      <c r="J170">
        <v>2014</v>
      </c>
      <c r="K170">
        <f t="shared" si="113"/>
        <v>1</v>
      </c>
      <c r="L170" t="s">
        <v>108</v>
      </c>
      <c r="M170" t="s">
        <v>108</v>
      </c>
      <c r="N170" t="s">
        <v>360</v>
      </c>
      <c r="O170" s="3">
        <v>140362</v>
      </c>
      <c r="P170" s="3">
        <v>52906</v>
      </c>
      <c r="Q170" s="3">
        <v>191451</v>
      </c>
      <c r="R170" s="4">
        <v>1.5099261694760688</v>
      </c>
      <c r="S170" s="5">
        <f t="shared" si="114"/>
        <v>52906.000000000007</v>
      </c>
      <c r="T170" s="5">
        <f>P170*(AM170/100)</f>
        <v>26453</v>
      </c>
      <c r="U170" s="5">
        <f>P170*(AN170/100)</f>
        <v>0</v>
      </c>
      <c r="V170" s="5">
        <f>P170*(AO170/100)</f>
        <v>15871.8</v>
      </c>
      <c r="W170" s="5">
        <f>P170*(AP170/100)</f>
        <v>0</v>
      </c>
      <c r="X170" s="5">
        <f>P170*(AQ170/100)</f>
        <v>5290.6</v>
      </c>
      <c r="Y170" s="5">
        <f>P170*(AR170/100)</f>
        <v>2645.3</v>
      </c>
      <c r="Z170" s="5">
        <f>P170*(AS170/100)</f>
        <v>1587.1799999999998</v>
      </c>
      <c r="AA170" s="5">
        <f>P170*(AT170/100)</f>
        <v>0</v>
      </c>
      <c r="AB170" s="5">
        <f>P170*(AU170/100)</f>
        <v>0</v>
      </c>
      <c r="AC170" s="5">
        <f>P170*(AV170/100)</f>
        <v>1058.1200000000001</v>
      </c>
      <c r="AE170" s="5">
        <f>P170*(AX170/100)</f>
        <v>0</v>
      </c>
      <c r="AF170" s="5">
        <f>P170*(AY170/100)</f>
        <v>0</v>
      </c>
      <c r="AH170" s="5">
        <f>P170*(BA170/100)</f>
        <v>0</v>
      </c>
      <c r="AI170" s="5">
        <f>$P$393*BB170</f>
        <v>0</v>
      </c>
      <c r="AJ170" s="5">
        <f>P170*(BC170/100)</f>
        <v>0</v>
      </c>
      <c r="AL170" s="6">
        <f t="shared" si="93"/>
        <v>100</v>
      </c>
      <c r="AM170" s="6">
        <v>50</v>
      </c>
      <c r="AN170" s="6">
        <v>0</v>
      </c>
      <c r="AO170" s="6">
        <v>30</v>
      </c>
      <c r="AP170" s="6">
        <v>0</v>
      </c>
      <c r="AQ170" s="6">
        <v>10</v>
      </c>
      <c r="AR170" s="6">
        <v>5</v>
      </c>
      <c r="AS170" s="6">
        <v>3</v>
      </c>
      <c r="AT170" s="6">
        <v>0</v>
      </c>
      <c r="AU170" s="6">
        <v>0</v>
      </c>
      <c r="AV170" s="6">
        <v>2</v>
      </c>
      <c r="AW170" s="6"/>
      <c r="AX170" s="6">
        <v>0</v>
      </c>
      <c r="AY170" s="6">
        <v>0</v>
      </c>
      <c r="AZ170" s="6"/>
      <c r="BA170" s="6">
        <v>0</v>
      </c>
      <c r="BB170" s="6"/>
      <c r="BC170" s="6">
        <v>0</v>
      </c>
      <c r="BD170" s="6"/>
      <c r="BE170" s="12">
        <f t="shared" si="94"/>
        <v>30</v>
      </c>
      <c r="BF170" s="12">
        <f t="shared" si="95"/>
        <v>5</v>
      </c>
      <c r="BG170" s="3">
        <f t="shared" si="115"/>
        <v>52906</v>
      </c>
      <c r="BH170" s="5">
        <v>16400.86</v>
      </c>
      <c r="BI170" s="5">
        <v>0</v>
      </c>
      <c r="BJ170" s="5">
        <v>0</v>
      </c>
      <c r="BK170" s="5">
        <v>0</v>
      </c>
      <c r="BL170" s="5">
        <v>2645.3</v>
      </c>
      <c r="BM170" s="5">
        <v>0</v>
      </c>
      <c r="BN170" s="5">
        <v>0</v>
      </c>
      <c r="BO170" s="5">
        <v>0</v>
      </c>
      <c r="BP170" s="5">
        <v>0</v>
      </c>
      <c r="BQ170" s="5">
        <v>1587.1799999999998</v>
      </c>
      <c r="BR170" s="5">
        <v>0</v>
      </c>
      <c r="BS170" s="5">
        <v>0</v>
      </c>
      <c r="BT170" s="5">
        <v>0</v>
      </c>
      <c r="BU170" s="5">
        <v>32272.66</v>
      </c>
      <c r="BV170" s="5"/>
      <c r="BW170" s="5">
        <v>0</v>
      </c>
      <c r="BY170" t="s">
        <v>109</v>
      </c>
      <c r="BZ170" s="12">
        <f t="shared" si="92"/>
        <v>100</v>
      </c>
      <c r="CA170" s="12">
        <v>31</v>
      </c>
      <c r="CB170" s="12">
        <v>0</v>
      </c>
      <c r="CC170" s="12">
        <v>0</v>
      </c>
      <c r="CD170" s="12">
        <v>0</v>
      </c>
      <c r="CE170" s="12">
        <v>5</v>
      </c>
      <c r="CG170" s="12">
        <v>0</v>
      </c>
      <c r="CH170" s="12">
        <v>0</v>
      </c>
      <c r="CI170" s="12">
        <v>0</v>
      </c>
      <c r="CJ170" s="12">
        <v>3</v>
      </c>
      <c r="CK170" s="12">
        <v>0</v>
      </c>
      <c r="CL170" s="12">
        <v>0</v>
      </c>
      <c r="CN170" s="12">
        <v>61</v>
      </c>
      <c r="CO170" t="s">
        <v>462</v>
      </c>
      <c r="CR170" s="12">
        <f t="shared" si="96"/>
        <v>0</v>
      </c>
      <c r="CS170" s="12">
        <f t="shared" si="97"/>
        <v>5</v>
      </c>
      <c r="CT170" s="12">
        <f t="shared" si="98"/>
        <v>3</v>
      </c>
      <c r="CU170" s="12">
        <f t="shared" si="99"/>
        <v>61</v>
      </c>
      <c r="CX170" t="s">
        <v>126</v>
      </c>
    </row>
    <row r="171" spans="1:102" x14ac:dyDescent="0.2">
      <c r="A171">
        <v>2015</v>
      </c>
      <c r="B171" t="s">
        <v>463</v>
      </c>
      <c r="C171" t="s">
        <v>222</v>
      </c>
      <c r="D171" s="16">
        <v>5701</v>
      </c>
      <c r="E171" t="s">
        <v>141</v>
      </c>
      <c r="F171" t="s">
        <v>137</v>
      </c>
      <c r="G171" t="s">
        <v>106</v>
      </c>
      <c r="I171" t="s">
        <v>106</v>
      </c>
      <c r="J171">
        <v>2006</v>
      </c>
      <c r="K171">
        <f t="shared" si="113"/>
        <v>9</v>
      </c>
      <c r="L171" t="s">
        <v>131</v>
      </c>
      <c r="M171" t="s">
        <v>131</v>
      </c>
      <c r="N171" t="s">
        <v>360</v>
      </c>
      <c r="O171" s="3">
        <v>273800</v>
      </c>
      <c r="Q171" s="3">
        <v>283072</v>
      </c>
      <c r="R171" s="4">
        <v>1.1444875967859753</v>
      </c>
      <c r="AL171" s="6">
        <f t="shared" si="93"/>
        <v>100</v>
      </c>
      <c r="AM171" s="6">
        <v>45</v>
      </c>
      <c r="AN171" s="6">
        <v>0</v>
      </c>
      <c r="AO171" s="6">
        <v>30</v>
      </c>
      <c r="AP171" s="6">
        <v>0</v>
      </c>
      <c r="AQ171" s="6">
        <v>0</v>
      </c>
      <c r="AR171" s="6">
        <v>5</v>
      </c>
      <c r="AS171" s="6">
        <v>0</v>
      </c>
      <c r="AT171" s="6">
        <v>5</v>
      </c>
      <c r="AU171" s="6">
        <v>0</v>
      </c>
      <c r="AV171" s="6">
        <v>15</v>
      </c>
      <c r="AW171" s="6"/>
      <c r="AX171" s="6">
        <v>0</v>
      </c>
      <c r="AY171" s="6">
        <v>0</v>
      </c>
      <c r="AZ171" s="6"/>
      <c r="BA171" s="6">
        <v>0</v>
      </c>
      <c r="BB171" s="6"/>
      <c r="BC171" s="6">
        <v>0</v>
      </c>
      <c r="BD171" s="6"/>
      <c r="BE171" s="12">
        <f t="shared" si="94"/>
        <v>30</v>
      </c>
      <c r="BF171" s="12">
        <f t="shared" si="95"/>
        <v>20</v>
      </c>
      <c r="BG171" s="3">
        <f t="shared" si="115"/>
        <v>0</v>
      </c>
      <c r="BH171" s="5"/>
      <c r="BI171" s="5"/>
      <c r="BJ171" s="5"/>
      <c r="BK171" s="5"/>
      <c r="BL171" s="5"/>
      <c r="BM171" s="5"/>
      <c r="BN171" s="5"/>
      <c r="BO171" s="5"/>
      <c r="BP171" s="5"/>
      <c r="BQ171" s="5"/>
      <c r="BR171" s="5"/>
      <c r="BS171" s="5"/>
      <c r="BT171" s="5"/>
      <c r="BU171" s="5"/>
      <c r="BV171" s="5"/>
      <c r="BW171" s="5"/>
      <c r="BY171" t="s">
        <v>109</v>
      </c>
      <c r="BZ171" s="12">
        <f t="shared" si="92"/>
        <v>100</v>
      </c>
      <c r="CA171" s="12">
        <v>0</v>
      </c>
      <c r="CB171" s="12">
        <v>0</v>
      </c>
      <c r="CC171" s="12">
        <v>75</v>
      </c>
      <c r="CD171" s="12">
        <v>15</v>
      </c>
      <c r="CE171" s="12">
        <v>0</v>
      </c>
      <c r="CG171" s="12">
        <v>0</v>
      </c>
      <c r="CH171" s="12">
        <v>0</v>
      </c>
      <c r="CI171" s="12">
        <v>5</v>
      </c>
      <c r="CJ171" s="12">
        <v>5</v>
      </c>
      <c r="CK171" s="12">
        <v>0</v>
      </c>
      <c r="CL171" s="12">
        <v>0</v>
      </c>
      <c r="CN171" s="12">
        <v>0</v>
      </c>
      <c r="CR171" s="12">
        <f t="shared" si="96"/>
        <v>75</v>
      </c>
      <c r="CS171" s="12">
        <f t="shared" si="97"/>
        <v>0</v>
      </c>
      <c r="CT171" s="12">
        <f t="shared" si="98"/>
        <v>10</v>
      </c>
      <c r="CU171" s="12">
        <f t="shared" si="99"/>
        <v>0</v>
      </c>
      <c r="CX171" t="s">
        <v>126</v>
      </c>
    </row>
    <row r="172" spans="1:102" x14ac:dyDescent="0.2">
      <c r="A172">
        <v>2015</v>
      </c>
      <c r="B172" t="s">
        <v>464</v>
      </c>
      <c r="C172" t="s">
        <v>252</v>
      </c>
      <c r="D172" s="16">
        <v>97124</v>
      </c>
      <c r="E172" t="s">
        <v>113</v>
      </c>
      <c r="F172" t="s">
        <v>114</v>
      </c>
      <c r="G172" t="s">
        <v>138</v>
      </c>
      <c r="I172" t="s">
        <v>121</v>
      </c>
      <c r="J172">
        <v>2009</v>
      </c>
      <c r="K172">
        <f t="shared" si="113"/>
        <v>6</v>
      </c>
      <c r="L172" t="s">
        <v>131</v>
      </c>
      <c r="M172" t="s">
        <v>131</v>
      </c>
      <c r="N172" t="s">
        <v>356</v>
      </c>
      <c r="O172" s="3">
        <v>4000000</v>
      </c>
      <c r="P172" s="3">
        <v>4000000</v>
      </c>
      <c r="Q172" s="3">
        <v>3462600</v>
      </c>
      <c r="R172" s="4">
        <v>0.95827455000000006</v>
      </c>
      <c r="S172" s="5">
        <f t="shared" ref="S172:S201" si="116">SUM(T172:AJ172)</f>
        <v>4000000</v>
      </c>
      <c r="T172" s="5">
        <v>0</v>
      </c>
      <c r="U172" s="5">
        <v>0</v>
      </c>
      <c r="V172" s="5">
        <v>3000000</v>
      </c>
      <c r="W172" s="5">
        <v>0</v>
      </c>
      <c r="X172" s="5">
        <v>400000</v>
      </c>
      <c r="Y172" s="5">
        <v>600000</v>
      </c>
      <c r="Z172" s="5">
        <v>0</v>
      </c>
      <c r="AA172" s="5">
        <v>0</v>
      </c>
      <c r="AB172" s="5">
        <v>0</v>
      </c>
      <c r="AC172" s="5">
        <v>0</v>
      </c>
      <c r="AD172" s="5" t="s">
        <v>357</v>
      </c>
      <c r="AE172" s="5">
        <v>0</v>
      </c>
      <c r="AF172" s="5">
        <v>0</v>
      </c>
      <c r="AH172" s="5">
        <v>0</v>
      </c>
      <c r="AJ172" s="3">
        <v>0</v>
      </c>
      <c r="AL172" s="6">
        <f t="shared" si="93"/>
        <v>100</v>
      </c>
      <c r="AM172" s="12">
        <v>0</v>
      </c>
      <c r="AN172" s="12">
        <v>0</v>
      </c>
      <c r="AO172" s="12">
        <v>75</v>
      </c>
      <c r="AP172" s="12">
        <v>0</v>
      </c>
      <c r="AQ172" s="12">
        <v>10</v>
      </c>
      <c r="AR172" s="12">
        <v>15</v>
      </c>
      <c r="AS172" s="12">
        <v>0</v>
      </c>
      <c r="AT172" s="12">
        <v>0</v>
      </c>
      <c r="AU172" s="12">
        <v>0</v>
      </c>
      <c r="AV172" s="12">
        <v>0</v>
      </c>
      <c r="AW172" s="12"/>
      <c r="AX172" s="12">
        <v>0</v>
      </c>
      <c r="AY172" s="12">
        <v>0</v>
      </c>
      <c r="AZ172" s="12">
        <v>0</v>
      </c>
      <c r="BA172" s="12">
        <v>0</v>
      </c>
      <c r="BB172" s="12">
        <v>0</v>
      </c>
      <c r="BC172" s="12">
        <v>0</v>
      </c>
      <c r="BE172" s="12">
        <f t="shared" si="94"/>
        <v>75</v>
      </c>
      <c r="BF172" s="12">
        <f t="shared" si="95"/>
        <v>0</v>
      </c>
      <c r="BG172" s="3">
        <f t="shared" si="115"/>
        <v>4000000</v>
      </c>
      <c r="BH172">
        <v>0</v>
      </c>
      <c r="BI172">
        <v>0</v>
      </c>
      <c r="BJ172">
        <v>0</v>
      </c>
      <c r="BK172">
        <v>4000000</v>
      </c>
      <c r="BL172">
        <v>0</v>
      </c>
      <c r="BM172">
        <v>0</v>
      </c>
      <c r="BN172">
        <v>0</v>
      </c>
      <c r="BO172">
        <v>0</v>
      </c>
      <c r="BP172">
        <v>0</v>
      </c>
      <c r="BQ172">
        <v>0</v>
      </c>
      <c r="BR172">
        <v>0</v>
      </c>
      <c r="BS172">
        <v>0</v>
      </c>
      <c r="BT172">
        <v>0</v>
      </c>
      <c r="BU172">
        <v>0</v>
      </c>
      <c r="BV172">
        <v>0</v>
      </c>
      <c r="BW172">
        <v>0</v>
      </c>
      <c r="BY172" t="s">
        <v>109</v>
      </c>
      <c r="BZ172" s="12">
        <f t="shared" si="92"/>
        <v>100</v>
      </c>
      <c r="CA172" s="10">
        <v>0</v>
      </c>
      <c r="CB172" s="10">
        <v>0</v>
      </c>
      <c r="CC172" s="10">
        <v>0</v>
      </c>
      <c r="CD172" s="10">
        <v>100</v>
      </c>
      <c r="CE172" s="10">
        <v>0</v>
      </c>
      <c r="CF172" s="10">
        <v>0</v>
      </c>
      <c r="CG172" s="10">
        <v>0</v>
      </c>
      <c r="CH172" s="10">
        <v>0</v>
      </c>
      <c r="CI172" s="10">
        <v>0</v>
      </c>
      <c r="CJ172" s="10">
        <v>0</v>
      </c>
      <c r="CK172" s="10">
        <v>0</v>
      </c>
      <c r="CL172" s="10">
        <v>0</v>
      </c>
      <c r="CM172" s="10">
        <v>0</v>
      </c>
      <c r="CN172" s="10">
        <v>0</v>
      </c>
      <c r="CO172" s="10"/>
      <c r="CP172" s="10">
        <v>0</v>
      </c>
      <c r="CR172" s="12">
        <f t="shared" si="96"/>
        <v>0</v>
      </c>
      <c r="CS172" s="12">
        <f t="shared" si="97"/>
        <v>0</v>
      </c>
      <c r="CT172" s="12">
        <f t="shared" si="98"/>
        <v>0</v>
      </c>
      <c r="CU172" s="12">
        <f t="shared" si="99"/>
        <v>0</v>
      </c>
      <c r="CX172" t="s">
        <v>110</v>
      </c>
    </row>
    <row r="173" spans="1:102" x14ac:dyDescent="0.2">
      <c r="A173">
        <v>2015</v>
      </c>
      <c r="B173" t="s">
        <v>465</v>
      </c>
      <c r="C173" t="s">
        <v>466</v>
      </c>
      <c r="D173" s="16">
        <v>96720</v>
      </c>
      <c r="E173" t="s">
        <v>113</v>
      </c>
      <c r="F173" t="s">
        <v>114</v>
      </c>
      <c r="G173" t="s">
        <v>106</v>
      </c>
      <c r="I173" t="s">
        <v>106</v>
      </c>
      <c r="J173">
        <v>2007</v>
      </c>
      <c r="K173">
        <f t="shared" si="113"/>
        <v>8</v>
      </c>
      <c r="L173" t="s">
        <v>131</v>
      </c>
      <c r="M173" t="s">
        <v>131</v>
      </c>
      <c r="N173" t="s">
        <v>360</v>
      </c>
      <c r="O173" s="3">
        <v>4018816</v>
      </c>
      <c r="P173" s="3">
        <v>25810</v>
      </c>
      <c r="Q173" s="3">
        <v>3480532</v>
      </c>
      <c r="R173" s="4">
        <v>0.95872737741663216</v>
      </c>
      <c r="S173" s="5">
        <f t="shared" si="116"/>
        <v>25810</v>
      </c>
      <c r="T173" s="5">
        <v>25810</v>
      </c>
      <c r="U173" s="5">
        <v>0</v>
      </c>
      <c r="V173" s="5">
        <v>0</v>
      </c>
      <c r="W173" s="5">
        <v>0</v>
      </c>
      <c r="X173" s="5">
        <v>0</v>
      </c>
      <c r="Y173" s="5">
        <v>0</v>
      </c>
      <c r="Z173" s="5">
        <v>0</v>
      </c>
      <c r="AA173" s="5">
        <v>0</v>
      </c>
      <c r="AB173" s="5">
        <v>0</v>
      </c>
      <c r="AC173" s="5">
        <v>0</v>
      </c>
      <c r="AD173" s="5" t="s">
        <v>357</v>
      </c>
      <c r="AE173" s="5">
        <v>0</v>
      </c>
      <c r="AF173" s="5">
        <v>0</v>
      </c>
      <c r="AH173" s="5">
        <v>0</v>
      </c>
      <c r="AJ173" s="3">
        <v>0</v>
      </c>
      <c r="AL173" s="6">
        <f t="shared" si="93"/>
        <v>100</v>
      </c>
      <c r="AM173" s="12">
        <v>100</v>
      </c>
      <c r="AN173" s="12">
        <v>0</v>
      </c>
      <c r="AO173" s="12">
        <v>0</v>
      </c>
      <c r="AP173" s="12">
        <v>0</v>
      </c>
      <c r="AQ173" s="12">
        <v>0</v>
      </c>
      <c r="AR173" s="12">
        <v>0</v>
      </c>
      <c r="AS173" s="12">
        <v>0</v>
      </c>
      <c r="AT173" s="12">
        <v>0</v>
      </c>
      <c r="AU173" s="12">
        <v>0</v>
      </c>
      <c r="AV173" s="12">
        <v>0</v>
      </c>
      <c r="AW173" s="12"/>
      <c r="AX173" s="12">
        <v>0</v>
      </c>
      <c r="AY173" s="12">
        <v>0</v>
      </c>
      <c r="AZ173" s="12">
        <v>0</v>
      </c>
      <c r="BA173" s="12">
        <v>0</v>
      </c>
      <c r="BB173" s="12">
        <v>0</v>
      </c>
      <c r="BC173" s="12">
        <v>0</v>
      </c>
      <c r="BE173" s="12">
        <f t="shared" si="94"/>
        <v>0</v>
      </c>
      <c r="BF173" s="12">
        <f t="shared" si="95"/>
        <v>0</v>
      </c>
      <c r="BG173" s="3">
        <f t="shared" si="115"/>
        <v>25810</v>
      </c>
      <c r="BH173">
        <v>25810</v>
      </c>
      <c r="BI173">
        <v>0</v>
      </c>
      <c r="BJ173">
        <v>0</v>
      </c>
      <c r="BK173">
        <v>0</v>
      </c>
      <c r="BL173">
        <v>0</v>
      </c>
      <c r="BM173">
        <v>0</v>
      </c>
      <c r="BN173">
        <v>0</v>
      </c>
      <c r="BO173">
        <v>0</v>
      </c>
      <c r="BP173">
        <v>0</v>
      </c>
      <c r="BQ173">
        <v>0</v>
      </c>
      <c r="BR173">
        <v>0</v>
      </c>
      <c r="BS173">
        <v>0</v>
      </c>
      <c r="BT173">
        <v>0</v>
      </c>
      <c r="BU173">
        <v>0</v>
      </c>
      <c r="BV173">
        <v>0</v>
      </c>
      <c r="BW173">
        <v>0</v>
      </c>
      <c r="BY173" t="s">
        <v>109</v>
      </c>
      <c r="BZ173" s="12">
        <f t="shared" si="92"/>
        <v>100</v>
      </c>
      <c r="CA173" s="10">
        <v>100</v>
      </c>
      <c r="CB173" s="10">
        <v>0</v>
      </c>
      <c r="CC173" s="10">
        <v>0</v>
      </c>
      <c r="CD173" s="10">
        <v>0</v>
      </c>
      <c r="CE173" s="10">
        <v>0</v>
      </c>
      <c r="CF173" s="10">
        <v>0</v>
      </c>
      <c r="CG173" s="10">
        <v>0</v>
      </c>
      <c r="CH173" s="10">
        <v>0</v>
      </c>
      <c r="CI173" s="10">
        <v>0</v>
      </c>
      <c r="CJ173" s="10">
        <v>0</v>
      </c>
      <c r="CK173" s="10">
        <v>0</v>
      </c>
      <c r="CL173" s="10">
        <v>0</v>
      </c>
      <c r="CM173" s="10">
        <v>0</v>
      </c>
      <c r="CN173" s="10">
        <v>0</v>
      </c>
      <c r="CO173" s="10"/>
      <c r="CP173" s="10">
        <v>0</v>
      </c>
      <c r="CR173" s="12">
        <f t="shared" si="96"/>
        <v>0</v>
      </c>
      <c r="CS173" s="12">
        <f t="shared" si="97"/>
        <v>0</v>
      </c>
      <c r="CT173" s="12">
        <f t="shared" si="98"/>
        <v>0</v>
      </c>
      <c r="CU173" s="12">
        <f t="shared" si="99"/>
        <v>0</v>
      </c>
      <c r="CX173" t="s">
        <v>116</v>
      </c>
    </row>
    <row r="174" spans="1:102" x14ac:dyDescent="0.2">
      <c r="A174">
        <v>2015</v>
      </c>
      <c r="B174" t="s">
        <v>467</v>
      </c>
      <c r="C174" t="s">
        <v>252</v>
      </c>
      <c r="D174" s="16">
        <v>97720</v>
      </c>
      <c r="E174" t="s">
        <v>113</v>
      </c>
      <c r="F174" t="s">
        <v>114</v>
      </c>
      <c r="G174" t="s">
        <v>142</v>
      </c>
      <c r="I174" t="s">
        <v>143</v>
      </c>
      <c r="J174">
        <v>1986</v>
      </c>
      <c r="K174">
        <f t="shared" si="113"/>
        <v>29</v>
      </c>
      <c r="L174" t="s">
        <v>148</v>
      </c>
      <c r="M174" t="s">
        <v>149</v>
      </c>
      <c r="N174" t="s">
        <v>356</v>
      </c>
      <c r="O174" s="3">
        <v>96000000</v>
      </c>
      <c r="P174" s="3">
        <v>96000000</v>
      </c>
      <c r="Q174" s="3">
        <v>4000000</v>
      </c>
      <c r="R174" s="4">
        <v>4.6124999999999999E-2</v>
      </c>
      <c r="S174" s="5">
        <f t="shared" si="116"/>
        <v>96000000</v>
      </c>
      <c r="T174" s="5">
        <f t="shared" ref="T174:T181" si="117">P174*(AM174/100)</f>
        <v>0</v>
      </c>
      <c r="U174" s="5">
        <f t="shared" ref="U174:U181" si="118">P174*(AN174/100)</f>
        <v>0</v>
      </c>
      <c r="V174" s="5">
        <f t="shared" ref="V174:V181" si="119">P174*(AO174/100)</f>
        <v>96000000</v>
      </c>
      <c r="W174" s="5">
        <f t="shared" ref="W174:W181" si="120">P174*(AP174/100)</f>
        <v>0</v>
      </c>
      <c r="X174" s="5">
        <f t="shared" ref="X174:X181" si="121">P174*(AQ174/100)</f>
        <v>0</v>
      </c>
      <c r="Y174" s="5">
        <f t="shared" ref="Y174:Y181" si="122">P174*(AR174/100)</f>
        <v>0</v>
      </c>
      <c r="Z174" s="5">
        <f t="shared" ref="Z174:Z181" si="123">P174*(AS174/100)</f>
        <v>0</v>
      </c>
      <c r="AA174" s="5">
        <f t="shared" ref="AA174:AA181" si="124">P174*(AT174/100)</f>
        <v>0</v>
      </c>
      <c r="AB174" s="5">
        <f t="shared" ref="AB174:AB181" si="125">P174*(AU174/100)</f>
        <v>0</v>
      </c>
      <c r="AC174" s="5">
        <f t="shared" ref="AC174:AC181" si="126">P174*(AV174/100)</f>
        <v>0</v>
      </c>
      <c r="AE174" s="5">
        <f t="shared" ref="AE174:AE181" si="127">P174*(AX174/100)</f>
        <v>0</v>
      </c>
      <c r="AF174" s="5">
        <f t="shared" ref="AF174:AF179" si="128">P174*(AY174/100)</f>
        <v>0</v>
      </c>
      <c r="AH174" s="5">
        <f t="shared" ref="AH174:AH181" si="129">P174*(BA174/100)</f>
        <v>0</v>
      </c>
      <c r="AI174" s="5"/>
      <c r="AJ174" s="5">
        <f t="shared" ref="AJ174:AJ181" si="130">P174*(BC174/100)</f>
        <v>0</v>
      </c>
      <c r="AL174" s="6">
        <f t="shared" si="93"/>
        <v>100</v>
      </c>
      <c r="AM174" s="6">
        <v>0</v>
      </c>
      <c r="AN174" s="6">
        <v>0</v>
      </c>
      <c r="AO174" s="6">
        <v>100</v>
      </c>
      <c r="AP174" s="6">
        <v>0</v>
      </c>
      <c r="AQ174" s="6">
        <v>0</v>
      </c>
      <c r="AR174" s="6">
        <v>0</v>
      </c>
      <c r="AS174" s="6">
        <v>0</v>
      </c>
      <c r="AT174" s="6">
        <v>0</v>
      </c>
      <c r="AU174" s="6">
        <v>0</v>
      </c>
      <c r="AV174" s="6">
        <v>0</v>
      </c>
      <c r="AW174" s="6"/>
      <c r="AX174" s="6">
        <v>0</v>
      </c>
      <c r="AY174" s="6">
        <v>0</v>
      </c>
      <c r="AZ174" s="6"/>
      <c r="BA174" s="6">
        <v>0</v>
      </c>
      <c r="BB174" s="6"/>
      <c r="BC174" s="6">
        <v>0</v>
      </c>
      <c r="BD174" s="6"/>
      <c r="BE174" s="12">
        <f t="shared" si="94"/>
        <v>100</v>
      </c>
      <c r="BF174" s="12">
        <f t="shared" si="95"/>
        <v>0</v>
      </c>
      <c r="BG174" s="3">
        <f t="shared" si="115"/>
        <v>96000000</v>
      </c>
      <c r="BH174" s="5">
        <v>0</v>
      </c>
      <c r="BI174" s="5">
        <v>0</v>
      </c>
      <c r="BJ174" s="5">
        <v>86400000</v>
      </c>
      <c r="BK174" s="5">
        <v>4800000</v>
      </c>
      <c r="BL174" s="5">
        <v>0</v>
      </c>
      <c r="BM174" s="5">
        <v>0</v>
      </c>
      <c r="BN174" s="5">
        <v>4800000</v>
      </c>
      <c r="BO174" s="5">
        <v>0</v>
      </c>
      <c r="BP174" s="5">
        <v>0</v>
      </c>
      <c r="BQ174" s="5">
        <v>0</v>
      </c>
      <c r="BR174" s="5">
        <v>0</v>
      </c>
      <c r="BS174" s="5">
        <v>0</v>
      </c>
      <c r="BT174" s="5">
        <v>0</v>
      </c>
      <c r="BU174" s="5">
        <v>0</v>
      </c>
      <c r="BV174" s="5"/>
      <c r="BW174" s="5">
        <v>0</v>
      </c>
      <c r="BY174" t="s">
        <v>109</v>
      </c>
      <c r="BZ174" s="12">
        <f t="shared" si="92"/>
        <v>100</v>
      </c>
      <c r="CA174" s="12">
        <v>0</v>
      </c>
      <c r="CB174" s="12">
        <v>0</v>
      </c>
      <c r="CC174" s="12">
        <v>90</v>
      </c>
      <c r="CD174" s="12">
        <v>5</v>
      </c>
      <c r="CE174" s="12">
        <v>0</v>
      </c>
      <c r="CG174" s="12">
        <v>5</v>
      </c>
      <c r="CH174" s="12">
        <v>0</v>
      </c>
      <c r="CI174" s="12">
        <v>0</v>
      </c>
      <c r="CJ174" s="12">
        <v>0</v>
      </c>
      <c r="CK174" s="12">
        <v>0</v>
      </c>
      <c r="CL174" s="12">
        <v>0</v>
      </c>
      <c r="CN174" s="12">
        <v>0</v>
      </c>
      <c r="CR174" s="12">
        <f t="shared" si="96"/>
        <v>90</v>
      </c>
      <c r="CS174" s="12">
        <f t="shared" si="97"/>
        <v>0</v>
      </c>
      <c r="CT174" s="12">
        <f t="shared" si="98"/>
        <v>0</v>
      </c>
      <c r="CU174" s="12">
        <f t="shared" si="99"/>
        <v>0</v>
      </c>
      <c r="CX174" t="s">
        <v>110</v>
      </c>
    </row>
    <row r="175" spans="1:102" x14ac:dyDescent="0.2">
      <c r="A175">
        <v>2015</v>
      </c>
      <c r="B175" t="s">
        <v>468</v>
      </c>
      <c r="C175" t="s">
        <v>146</v>
      </c>
      <c r="D175" s="16">
        <v>90401</v>
      </c>
      <c r="E175" t="s">
        <v>113</v>
      </c>
      <c r="F175" t="s">
        <v>114</v>
      </c>
      <c r="G175" t="s">
        <v>202</v>
      </c>
      <c r="H175" t="s">
        <v>469</v>
      </c>
      <c r="I175" t="s">
        <v>143</v>
      </c>
      <c r="J175">
        <v>1981</v>
      </c>
      <c r="K175">
        <f t="shared" si="113"/>
        <v>34</v>
      </c>
      <c r="L175" t="s">
        <v>148</v>
      </c>
      <c r="M175" t="s">
        <v>149</v>
      </c>
      <c r="N175" t="s">
        <v>360</v>
      </c>
      <c r="O175" s="3">
        <v>16526466</v>
      </c>
      <c r="P175" s="3">
        <v>16526466</v>
      </c>
      <c r="Q175" s="3">
        <v>671945</v>
      </c>
      <c r="R175" s="4">
        <v>4.5009206142438439E-2</v>
      </c>
      <c r="S175" s="5">
        <f t="shared" si="116"/>
        <v>16526466</v>
      </c>
      <c r="T175" s="5">
        <f t="shared" si="117"/>
        <v>13502122.722000001</v>
      </c>
      <c r="U175" s="5">
        <f t="shared" si="118"/>
        <v>0</v>
      </c>
      <c r="V175" s="5">
        <f t="shared" si="119"/>
        <v>0</v>
      </c>
      <c r="W175" s="5">
        <f t="shared" si="120"/>
        <v>0</v>
      </c>
      <c r="X175" s="5">
        <f t="shared" si="121"/>
        <v>0</v>
      </c>
      <c r="Y175" s="5">
        <f t="shared" si="122"/>
        <v>0</v>
      </c>
      <c r="Z175" s="5">
        <f t="shared" si="123"/>
        <v>0</v>
      </c>
      <c r="AA175" s="5">
        <f t="shared" si="124"/>
        <v>0</v>
      </c>
      <c r="AB175" s="5">
        <f t="shared" si="125"/>
        <v>0</v>
      </c>
      <c r="AC175" s="5">
        <f t="shared" si="126"/>
        <v>0</v>
      </c>
      <c r="AE175" s="5">
        <f t="shared" si="127"/>
        <v>0</v>
      </c>
      <c r="AF175" s="5">
        <f t="shared" si="128"/>
        <v>1669173.0659999999</v>
      </c>
      <c r="AH175" s="5">
        <f t="shared" si="129"/>
        <v>1355170.2119999998</v>
      </c>
      <c r="AI175" s="5"/>
      <c r="AJ175" s="5">
        <f t="shared" si="130"/>
        <v>0</v>
      </c>
      <c r="AL175" s="6">
        <f t="shared" si="93"/>
        <v>100</v>
      </c>
      <c r="AM175" s="6">
        <v>81.7</v>
      </c>
      <c r="AN175" s="6">
        <v>0</v>
      </c>
      <c r="AO175" s="6">
        <v>0</v>
      </c>
      <c r="AP175" s="6">
        <v>0</v>
      </c>
      <c r="AQ175" s="6">
        <v>0</v>
      </c>
      <c r="AR175" s="6">
        <v>0</v>
      </c>
      <c r="AS175" s="6">
        <v>0</v>
      </c>
      <c r="AT175" s="6">
        <v>0</v>
      </c>
      <c r="AU175" s="6">
        <v>0</v>
      </c>
      <c r="AV175" s="6">
        <v>0</v>
      </c>
      <c r="AW175" s="6"/>
      <c r="AX175" s="6">
        <v>0</v>
      </c>
      <c r="AY175" s="6">
        <v>10.1</v>
      </c>
      <c r="AZ175" s="6" t="s">
        <v>470</v>
      </c>
      <c r="BA175" s="6">
        <v>8.1999999999999993</v>
      </c>
      <c r="BB175" s="6" t="s">
        <v>471</v>
      </c>
      <c r="BC175" s="6">
        <v>0</v>
      </c>
      <c r="BD175" s="6"/>
      <c r="BE175" s="12">
        <f t="shared" si="94"/>
        <v>0</v>
      </c>
      <c r="BF175" s="12">
        <f t="shared" si="95"/>
        <v>18.299999999999997</v>
      </c>
      <c r="BG175" s="3">
        <f t="shared" si="115"/>
        <v>16526466</v>
      </c>
      <c r="BH175" s="5">
        <v>16526466</v>
      </c>
      <c r="BI175" s="5">
        <v>0</v>
      </c>
      <c r="BJ175" s="5">
        <v>0</v>
      </c>
      <c r="BK175" s="5">
        <v>0</v>
      </c>
      <c r="BL175" s="5">
        <v>0</v>
      </c>
      <c r="BM175" s="5">
        <v>0</v>
      </c>
      <c r="BN175" s="5">
        <v>0</v>
      </c>
      <c r="BO175" s="5">
        <v>0</v>
      </c>
      <c r="BP175" s="5">
        <v>0</v>
      </c>
      <c r="BQ175" s="5">
        <v>0</v>
      </c>
      <c r="BR175" s="5">
        <v>0</v>
      </c>
      <c r="BS175" s="5">
        <v>0</v>
      </c>
      <c r="BT175" s="5">
        <v>0</v>
      </c>
      <c r="BU175" s="5">
        <v>0</v>
      </c>
      <c r="BV175" s="5"/>
      <c r="BW175" s="5">
        <v>0</v>
      </c>
      <c r="BY175" t="s">
        <v>109</v>
      </c>
      <c r="BZ175" s="12">
        <f t="shared" si="92"/>
        <v>100</v>
      </c>
      <c r="CA175" s="12">
        <v>100</v>
      </c>
      <c r="CB175" s="12">
        <v>0</v>
      </c>
      <c r="CC175" s="12">
        <v>0</v>
      </c>
      <c r="CD175" s="12">
        <v>0</v>
      </c>
      <c r="CE175" s="12">
        <v>0</v>
      </c>
      <c r="CG175" s="12">
        <v>0</v>
      </c>
      <c r="CH175" s="12">
        <v>0</v>
      </c>
      <c r="CI175" s="12">
        <v>0</v>
      </c>
      <c r="CJ175" s="12">
        <v>0</v>
      </c>
      <c r="CK175" s="12">
        <v>0</v>
      </c>
      <c r="CL175" s="12">
        <v>0</v>
      </c>
      <c r="CN175" s="12">
        <v>0</v>
      </c>
      <c r="CR175" s="12">
        <f t="shared" si="96"/>
        <v>0</v>
      </c>
      <c r="CS175" s="12">
        <f t="shared" si="97"/>
        <v>0</v>
      </c>
      <c r="CT175" s="12">
        <f t="shared" si="98"/>
        <v>0</v>
      </c>
      <c r="CU175" s="12">
        <f t="shared" si="99"/>
        <v>0</v>
      </c>
      <c r="CX175" t="s">
        <v>110</v>
      </c>
    </row>
    <row r="176" spans="1:102" x14ac:dyDescent="0.2">
      <c r="A176">
        <v>2015</v>
      </c>
      <c r="B176" t="s">
        <v>472</v>
      </c>
      <c r="C176" t="s">
        <v>146</v>
      </c>
      <c r="D176" s="16">
        <v>94107</v>
      </c>
      <c r="E176" t="s">
        <v>113</v>
      </c>
      <c r="F176" t="s">
        <v>114</v>
      </c>
      <c r="G176" t="s">
        <v>347</v>
      </c>
      <c r="I176" t="s">
        <v>121</v>
      </c>
      <c r="J176">
        <v>2013</v>
      </c>
      <c r="K176">
        <f t="shared" si="113"/>
        <v>2</v>
      </c>
      <c r="L176" t="s">
        <v>108</v>
      </c>
      <c r="M176" t="s">
        <v>108</v>
      </c>
      <c r="N176" t="s">
        <v>381</v>
      </c>
      <c r="O176" s="3">
        <v>12000000</v>
      </c>
      <c r="P176" s="3">
        <v>11800000</v>
      </c>
      <c r="S176" s="5">
        <f t="shared" si="116"/>
        <v>11800000</v>
      </c>
      <c r="T176" s="5">
        <f t="shared" si="117"/>
        <v>2950000</v>
      </c>
      <c r="U176" s="5">
        <f t="shared" si="118"/>
        <v>590000</v>
      </c>
      <c r="V176" s="5">
        <f t="shared" si="119"/>
        <v>1062000</v>
      </c>
      <c r="W176" s="5">
        <f t="shared" si="120"/>
        <v>708000</v>
      </c>
      <c r="X176" s="5">
        <f t="shared" si="121"/>
        <v>1062000</v>
      </c>
      <c r="Y176" s="5">
        <f t="shared" si="122"/>
        <v>590000</v>
      </c>
      <c r="Z176" s="5">
        <f t="shared" si="123"/>
        <v>472000</v>
      </c>
      <c r="AA176" s="5">
        <f t="shared" si="124"/>
        <v>1180000</v>
      </c>
      <c r="AB176" s="5">
        <f t="shared" si="125"/>
        <v>472000</v>
      </c>
      <c r="AC176" s="5">
        <f t="shared" si="126"/>
        <v>826000.00000000012</v>
      </c>
      <c r="AE176" s="5">
        <f t="shared" si="127"/>
        <v>236000</v>
      </c>
      <c r="AF176" s="5">
        <f t="shared" si="128"/>
        <v>1652000.0000000002</v>
      </c>
      <c r="AH176" s="5">
        <f t="shared" si="129"/>
        <v>0</v>
      </c>
      <c r="AI176" s="5">
        <f>$P$413*BB176</f>
        <v>0</v>
      </c>
      <c r="AJ176" s="5">
        <f t="shared" si="130"/>
        <v>0</v>
      </c>
      <c r="AL176" s="6">
        <f t="shared" ref="AL176:AL207" si="131">SUM(AM176:BC176)</f>
        <v>100</v>
      </c>
      <c r="AM176" s="6">
        <v>25</v>
      </c>
      <c r="AN176" s="6">
        <v>5</v>
      </c>
      <c r="AO176" s="6">
        <v>9</v>
      </c>
      <c r="AP176" s="6">
        <v>6</v>
      </c>
      <c r="AQ176" s="6">
        <v>9</v>
      </c>
      <c r="AR176" s="6">
        <v>5</v>
      </c>
      <c r="AS176" s="6">
        <v>4</v>
      </c>
      <c r="AT176" s="6">
        <v>10</v>
      </c>
      <c r="AU176" s="6">
        <v>4</v>
      </c>
      <c r="AV176" s="6">
        <v>7</v>
      </c>
      <c r="AW176" s="6"/>
      <c r="AX176" s="6">
        <v>2</v>
      </c>
      <c r="AY176" s="6">
        <v>14</v>
      </c>
      <c r="AZ176" s="6" t="s">
        <v>473</v>
      </c>
      <c r="BA176" s="6">
        <v>0</v>
      </c>
      <c r="BB176" s="6"/>
      <c r="BC176" s="6">
        <v>0</v>
      </c>
      <c r="BD176" s="6"/>
      <c r="BE176" s="12">
        <f t="shared" ref="BE176:BE207" si="132">AO176+AP176</f>
        <v>15</v>
      </c>
      <c r="BF176" s="12">
        <f t="shared" ref="BF176:BF207" si="133">SUM(AS176:AY176)+BA176+BC176</f>
        <v>41</v>
      </c>
      <c r="BG176" s="3">
        <f t="shared" si="115"/>
        <v>11800000</v>
      </c>
      <c r="BH176" s="5">
        <v>0</v>
      </c>
      <c r="BI176" s="5">
        <v>0</v>
      </c>
      <c r="BJ176" s="5">
        <v>11800000</v>
      </c>
      <c r="BK176" s="5">
        <v>0</v>
      </c>
      <c r="BL176" s="5">
        <v>0</v>
      </c>
      <c r="BM176" s="5">
        <v>0</v>
      </c>
      <c r="BN176" s="5">
        <v>0</v>
      </c>
      <c r="BO176" s="5">
        <v>0</v>
      </c>
      <c r="BP176" s="5">
        <v>0</v>
      </c>
      <c r="BQ176" s="5">
        <v>0</v>
      </c>
      <c r="BR176" s="5">
        <v>0</v>
      </c>
      <c r="BS176" s="5">
        <v>0</v>
      </c>
      <c r="BT176" s="5">
        <v>0</v>
      </c>
      <c r="BU176" s="5">
        <v>0</v>
      </c>
      <c r="BV176" s="5"/>
      <c r="BW176" s="5">
        <v>0</v>
      </c>
      <c r="BY176" t="s">
        <v>109</v>
      </c>
      <c r="BZ176" s="12">
        <f t="shared" si="92"/>
        <v>100</v>
      </c>
      <c r="CA176" s="12">
        <v>0</v>
      </c>
      <c r="CB176" s="12">
        <v>0</v>
      </c>
      <c r="CC176" s="12">
        <v>100</v>
      </c>
      <c r="CD176" s="12">
        <v>0</v>
      </c>
      <c r="CE176" s="12">
        <v>0</v>
      </c>
      <c r="CG176" s="12">
        <v>0</v>
      </c>
      <c r="CH176" s="12">
        <v>0</v>
      </c>
      <c r="CI176" s="12">
        <v>0</v>
      </c>
      <c r="CJ176" s="12">
        <v>0</v>
      </c>
      <c r="CK176" s="12">
        <v>0</v>
      </c>
      <c r="CL176" s="12">
        <v>0</v>
      </c>
      <c r="CN176" s="12">
        <v>0</v>
      </c>
      <c r="CR176" s="12">
        <f t="shared" ref="CR176:CR207" si="134">SUM(CB176:CC176)</f>
        <v>100</v>
      </c>
      <c r="CS176" s="12">
        <f t="shared" ref="CS176:CS207" si="135">SUM(CE176:CF176)</f>
        <v>0</v>
      </c>
      <c r="CT176" s="12">
        <f t="shared" ref="CT176:CT207" si="136">SUM(CH176:CM176)</f>
        <v>0</v>
      </c>
      <c r="CU176" s="12">
        <f t="shared" ref="CU176:CU207" si="137">SUM(CN176+CP176)</f>
        <v>0</v>
      </c>
      <c r="CX176" t="s">
        <v>110</v>
      </c>
    </row>
    <row r="177" spans="1:102" x14ac:dyDescent="0.2">
      <c r="A177">
        <v>2015</v>
      </c>
      <c r="B177" t="s">
        <v>474</v>
      </c>
      <c r="C177" t="s">
        <v>146</v>
      </c>
      <c r="D177" s="16">
        <v>95472</v>
      </c>
      <c r="E177" t="s">
        <v>113</v>
      </c>
      <c r="F177" t="s">
        <v>114</v>
      </c>
      <c r="G177" t="s">
        <v>138</v>
      </c>
      <c r="I177" t="s">
        <v>121</v>
      </c>
      <c r="J177">
        <v>2011</v>
      </c>
      <c r="K177">
        <f t="shared" si="113"/>
        <v>4</v>
      </c>
      <c r="L177" t="s">
        <v>122</v>
      </c>
      <c r="M177" t="s">
        <v>122</v>
      </c>
      <c r="N177" t="s">
        <v>356</v>
      </c>
      <c r="O177" s="3">
        <v>1420000</v>
      </c>
      <c r="P177" s="3">
        <v>1350000</v>
      </c>
      <c r="S177" s="5">
        <f t="shared" si="116"/>
        <v>1350000</v>
      </c>
      <c r="T177" s="5">
        <f t="shared" si="117"/>
        <v>1242000</v>
      </c>
      <c r="U177" s="5">
        <f t="shared" si="118"/>
        <v>0</v>
      </c>
      <c r="V177" s="5">
        <f t="shared" si="119"/>
        <v>13500</v>
      </c>
      <c r="W177" s="5">
        <f t="shared" si="120"/>
        <v>0</v>
      </c>
      <c r="X177" s="5">
        <f t="shared" si="121"/>
        <v>0</v>
      </c>
      <c r="Y177" s="5">
        <f t="shared" si="122"/>
        <v>81000</v>
      </c>
      <c r="Z177" s="5">
        <f t="shared" si="123"/>
        <v>13500</v>
      </c>
      <c r="AA177" s="5">
        <f t="shared" si="124"/>
        <v>0</v>
      </c>
      <c r="AB177" s="5">
        <f t="shared" si="125"/>
        <v>0</v>
      </c>
      <c r="AC177" s="5">
        <f t="shared" si="126"/>
        <v>0</v>
      </c>
      <c r="AE177" s="5">
        <f t="shared" si="127"/>
        <v>0</v>
      </c>
      <c r="AF177" s="5">
        <f t="shared" si="128"/>
        <v>0</v>
      </c>
      <c r="AH177" s="5">
        <f t="shared" si="129"/>
        <v>0</v>
      </c>
      <c r="AI177" s="5">
        <f>$P$412*BB177</f>
        <v>0</v>
      </c>
      <c r="AJ177" s="5">
        <f t="shared" si="130"/>
        <v>0</v>
      </c>
      <c r="AL177" s="6">
        <f t="shared" si="131"/>
        <v>100</v>
      </c>
      <c r="AM177" s="6">
        <v>92</v>
      </c>
      <c r="AN177" s="6">
        <v>0</v>
      </c>
      <c r="AO177" s="6">
        <v>1</v>
      </c>
      <c r="AP177" s="6">
        <v>0</v>
      </c>
      <c r="AQ177" s="6">
        <v>0</v>
      </c>
      <c r="AR177" s="6">
        <v>6</v>
      </c>
      <c r="AS177" s="6">
        <v>1</v>
      </c>
      <c r="AT177" s="6">
        <v>0</v>
      </c>
      <c r="AU177" s="6">
        <v>0</v>
      </c>
      <c r="AV177" s="6">
        <v>0</v>
      </c>
      <c r="AW177" s="6"/>
      <c r="AX177" s="6">
        <v>0</v>
      </c>
      <c r="AY177" s="6">
        <v>0</v>
      </c>
      <c r="AZ177" s="6"/>
      <c r="BA177" s="6">
        <v>0</v>
      </c>
      <c r="BB177" s="6"/>
      <c r="BC177" s="6">
        <v>0</v>
      </c>
      <c r="BD177" s="6"/>
      <c r="BE177" s="12">
        <f t="shared" si="132"/>
        <v>1</v>
      </c>
      <c r="BF177" s="12">
        <f t="shared" si="133"/>
        <v>1</v>
      </c>
      <c r="BG177" s="3">
        <f t="shared" si="115"/>
        <v>1350000</v>
      </c>
      <c r="BH177" s="5">
        <v>0</v>
      </c>
      <c r="BI177" s="5">
        <v>0</v>
      </c>
      <c r="BJ177" s="5">
        <v>202500</v>
      </c>
      <c r="BK177" s="5">
        <v>1147500</v>
      </c>
      <c r="BL177" s="5">
        <v>0</v>
      </c>
      <c r="BM177" s="5">
        <v>0</v>
      </c>
      <c r="BN177" s="5">
        <v>0</v>
      </c>
      <c r="BO177" s="5">
        <v>0</v>
      </c>
      <c r="BP177" s="5">
        <v>0</v>
      </c>
      <c r="BQ177" s="5">
        <v>0</v>
      </c>
      <c r="BR177" s="5">
        <v>0</v>
      </c>
      <c r="BS177" s="5">
        <v>0</v>
      </c>
      <c r="BT177" s="5">
        <v>0</v>
      </c>
      <c r="BU177" s="5">
        <v>0</v>
      </c>
      <c r="BV177" s="5"/>
      <c r="BW177" s="5">
        <v>0</v>
      </c>
      <c r="BY177" t="s">
        <v>109</v>
      </c>
      <c r="BZ177" s="12">
        <f t="shared" si="92"/>
        <v>100</v>
      </c>
      <c r="CA177" s="12">
        <v>0</v>
      </c>
      <c r="CB177" s="12">
        <v>0</v>
      </c>
      <c r="CC177" s="12">
        <v>15</v>
      </c>
      <c r="CD177" s="12">
        <v>85</v>
      </c>
      <c r="CE177" s="12">
        <v>0</v>
      </c>
      <c r="CG177" s="12">
        <v>0</v>
      </c>
      <c r="CH177" s="12">
        <v>0</v>
      </c>
      <c r="CI177" s="12">
        <v>0</v>
      </c>
      <c r="CJ177" s="12">
        <v>0</v>
      </c>
      <c r="CK177" s="12">
        <v>0</v>
      </c>
      <c r="CL177" s="12">
        <v>0</v>
      </c>
      <c r="CN177" s="12">
        <v>0</v>
      </c>
      <c r="CR177" s="12">
        <f t="shared" si="134"/>
        <v>15</v>
      </c>
      <c r="CS177" s="12">
        <f t="shared" si="135"/>
        <v>0</v>
      </c>
      <c r="CT177" s="12">
        <f t="shared" si="136"/>
        <v>0</v>
      </c>
      <c r="CU177" s="12">
        <f t="shared" si="137"/>
        <v>0</v>
      </c>
    </row>
    <row r="178" spans="1:102" x14ac:dyDescent="0.2">
      <c r="A178">
        <v>2015</v>
      </c>
      <c r="B178" t="s">
        <v>475</v>
      </c>
      <c r="C178" t="s">
        <v>466</v>
      </c>
      <c r="D178" s="16">
        <v>96704</v>
      </c>
      <c r="E178" t="s">
        <v>113</v>
      </c>
      <c r="F178" t="s">
        <v>114</v>
      </c>
      <c r="G178" t="s">
        <v>138</v>
      </c>
      <c r="I178" t="s">
        <v>121</v>
      </c>
      <c r="J178">
        <v>1993</v>
      </c>
      <c r="K178">
        <f t="shared" si="113"/>
        <v>22</v>
      </c>
      <c r="L178" t="s">
        <v>148</v>
      </c>
      <c r="M178" t="s">
        <v>149</v>
      </c>
      <c r="N178" t="s">
        <v>360</v>
      </c>
      <c r="O178" s="3">
        <v>1160000</v>
      </c>
      <c r="P178" s="3">
        <v>1160000</v>
      </c>
      <c r="Q178" s="3">
        <v>947100</v>
      </c>
      <c r="R178" s="4">
        <v>0.90382732758620687</v>
      </c>
      <c r="S178" s="5">
        <f t="shared" si="116"/>
        <v>1160000</v>
      </c>
      <c r="T178" s="5">
        <f t="shared" si="117"/>
        <v>1044000</v>
      </c>
      <c r="U178" s="5">
        <f t="shared" si="118"/>
        <v>23200</v>
      </c>
      <c r="V178" s="5">
        <f t="shared" si="119"/>
        <v>0</v>
      </c>
      <c r="W178" s="5">
        <f t="shared" si="120"/>
        <v>0</v>
      </c>
      <c r="X178" s="5">
        <f t="shared" si="121"/>
        <v>34800</v>
      </c>
      <c r="Y178" s="5">
        <f t="shared" si="122"/>
        <v>46400</v>
      </c>
      <c r="Z178" s="5">
        <f t="shared" si="123"/>
        <v>0</v>
      </c>
      <c r="AA178" s="5">
        <f t="shared" si="124"/>
        <v>0</v>
      </c>
      <c r="AB178" s="5">
        <f t="shared" si="125"/>
        <v>0</v>
      </c>
      <c r="AC178" s="5">
        <f t="shared" si="126"/>
        <v>11600</v>
      </c>
      <c r="AE178" s="5">
        <f t="shared" si="127"/>
        <v>0</v>
      </c>
      <c r="AF178" s="5">
        <f t="shared" si="128"/>
        <v>0</v>
      </c>
      <c r="AH178" s="5">
        <f t="shared" si="129"/>
        <v>0</v>
      </c>
      <c r="AI178" s="5"/>
      <c r="AJ178" s="5">
        <f t="shared" si="130"/>
        <v>0</v>
      </c>
      <c r="AL178" s="6">
        <f t="shared" si="131"/>
        <v>100</v>
      </c>
      <c r="AM178" s="6">
        <v>90</v>
      </c>
      <c r="AN178" s="6">
        <v>2</v>
      </c>
      <c r="AO178" s="6">
        <v>0</v>
      </c>
      <c r="AP178" s="6">
        <v>0</v>
      </c>
      <c r="AQ178" s="6">
        <v>3</v>
      </c>
      <c r="AR178" s="6">
        <v>4</v>
      </c>
      <c r="AS178" s="6">
        <v>0</v>
      </c>
      <c r="AT178" s="6">
        <v>0</v>
      </c>
      <c r="AU178" s="6">
        <v>0</v>
      </c>
      <c r="AV178" s="6">
        <v>1</v>
      </c>
      <c r="AW178" s="6"/>
      <c r="AX178" s="6">
        <v>0</v>
      </c>
      <c r="AY178" s="6">
        <v>0</v>
      </c>
      <c r="AZ178" s="6"/>
      <c r="BA178" s="6">
        <v>0</v>
      </c>
      <c r="BB178" s="6"/>
      <c r="BC178" s="6">
        <v>0</v>
      </c>
      <c r="BD178" s="6"/>
      <c r="BE178" s="12">
        <f t="shared" si="132"/>
        <v>0</v>
      </c>
      <c r="BF178" s="12">
        <f t="shared" si="133"/>
        <v>1</v>
      </c>
      <c r="BG178" s="3">
        <f t="shared" si="115"/>
        <v>1160000</v>
      </c>
      <c r="BH178" s="5">
        <v>232000</v>
      </c>
      <c r="BI178" s="5">
        <v>232000</v>
      </c>
      <c r="BJ178" s="5">
        <v>348000</v>
      </c>
      <c r="BK178" s="5">
        <v>290000</v>
      </c>
      <c r="BL178" s="5">
        <v>0</v>
      </c>
      <c r="BM178" s="5">
        <v>0</v>
      </c>
      <c r="BN178" s="5">
        <v>0</v>
      </c>
      <c r="BO178" s="5">
        <v>0</v>
      </c>
      <c r="BP178" s="5">
        <v>58000</v>
      </c>
      <c r="BQ178" s="5">
        <v>0</v>
      </c>
      <c r="BR178" s="5">
        <v>0</v>
      </c>
      <c r="BS178" s="5">
        <v>0</v>
      </c>
      <c r="BT178" s="5">
        <v>0</v>
      </c>
      <c r="BU178" s="5">
        <v>0</v>
      </c>
      <c r="BV178" s="5"/>
      <c r="BW178" s="5">
        <v>0</v>
      </c>
      <c r="BY178" t="s">
        <v>109</v>
      </c>
      <c r="BZ178" s="12">
        <f t="shared" si="92"/>
        <v>100</v>
      </c>
      <c r="CA178" s="12">
        <v>20</v>
      </c>
      <c r="CB178" s="12">
        <v>20</v>
      </c>
      <c r="CC178" s="12">
        <v>30</v>
      </c>
      <c r="CD178" s="12">
        <v>25</v>
      </c>
      <c r="CE178" s="12">
        <v>0</v>
      </c>
      <c r="CG178" s="12">
        <v>0</v>
      </c>
      <c r="CH178" s="12">
        <v>0</v>
      </c>
      <c r="CI178" s="12">
        <v>5</v>
      </c>
      <c r="CJ178" s="12">
        <v>0</v>
      </c>
      <c r="CK178" s="12">
        <v>0</v>
      </c>
      <c r="CL178" s="12">
        <v>0</v>
      </c>
      <c r="CN178" s="12">
        <v>0</v>
      </c>
      <c r="CR178" s="12">
        <f t="shared" si="134"/>
        <v>50</v>
      </c>
      <c r="CS178" s="12">
        <f t="shared" si="135"/>
        <v>0</v>
      </c>
      <c r="CT178" s="12">
        <f t="shared" si="136"/>
        <v>5</v>
      </c>
      <c r="CU178" s="12">
        <f t="shared" si="137"/>
        <v>0</v>
      </c>
      <c r="CX178" t="s">
        <v>110</v>
      </c>
    </row>
    <row r="179" spans="1:102" x14ac:dyDescent="0.2">
      <c r="A179">
        <v>2015</v>
      </c>
      <c r="B179" t="s">
        <v>476</v>
      </c>
      <c r="C179" t="s">
        <v>146</v>
      </c>
      <c r="D179" s="16">
        <v>95472</v>
      </c>
      <c r="E179" t="s">
        <v>113</v>
      </c>
      <c r="F179" t="s">
        <v>114</v>
      </c>
      <c r="G179" t="s">
        <v>138</v>
      </c>
      <c r="I179" t="s">
        <v>121</v>
      </c>
      <c r="J179">
        <v>1996</v>
      </c>
      <c r="K179">
        <f t="shared" si="113"/>
        <v>19</v>
      </c>
      <c r="L179" t="s">
        <v>165</v>
      </c>
      <c r="M179" t="s">
        <v>149</v>
      </c>
      <c r="N179" t="s">
        <v>356</v>
      </c>
      <c r="O179" s="3">
        <v>880000</v>
      </c>
      <c r="P179" s="3">
        <v>870000</v>
      </c>
      <c r="Q179" s="3">
        <v>870000</v>
      </c>
      <c r="R179" s="4">
        <v>1.0944204545454546</v>
      </c>
      <c r="S179" s="5">
        <f t="shared" si="116"/>
        <v>870000</v>
      </c>
      <c r="T179" s="5">
        <f t="shared" si="117"/>
        <v>609000</v>
      </c>
      <c r="U179" s="5">
        <f t="shared" si="118"/>
        <v>0</v>
      </c>
      <c r="V179" s="5">
        <f t="shared" si="119"/>
        <v>0</v>
      </c>
      <c r="W179" s="5">
        <f t="shared" si="120"/>
        <v>0</v>
      </c>
      <c r="X179" s="5">
        <f t="shared" si="121"/>
        <v>217500</v>
      </c>
      <c r="Y179" s="5">
        <f t="shared" si="122"/>
        <v>0</v>
      </c>
      <c r="Z179" s="5">
        <f t="shared" si="123"/>
        <v>43500</v>
      </c>
      <c r="AA179" s="5">
        <f t="shared" si="124"/>
        <v>0</v>
      </c>
      <c r="AB179" s="5">
        <f t="shared" si="125"/>
        <v>0</v>
      </c>
      <c r="AC179" s="5">
        <f t="shared" si="126"/>
        <v>0</v>
      </c>
      <c r="AE179" s="5">
        <f t="shared" si="127"/>
        <v>0</v>
      </c>
      <c r="AF179" s="5">
        <f t="shared" si="128"/>
        <v>0</v>
      </c>
      <c r="AH179" s="5">
        <f t="shared" si="129"/>
        <v>0</v>
      </c>
      <c r="AI179" s="5">
        <f>$P$381*BB179</f>
        <v>0</v>
      </c>
      <c r="AJ179" s="5">
        <f t="shared" si="130"/>
        <v>0</v>
      </c>
      <c r="AL179" s="6">
        <f t="shared" si="131"/>
        <v>100</v>
      </c>
      <c r="AM179" s="6">
        <v>70</v>
      </c>
      <c r="AN179" s="6">
        <v>0</v>
      </c>
      <c r="AO179" s="6">
        <v>0</v>
      </c>
      <c r="AP179" s="6">
        <v>0</v>
      </c>
      <c r="AQ179" s="6">
        <v>25</v>
      </c>
      <c r="AR179" s="6">
        <v>0</v>
      </c>
      <c r="AS179" s="6">
        <v>5</v>
      </c>
      <c r="AT179" s="6">
        <v>0</v>
      </c>
      <c r="AU179" s="6">
        <v>0</v>
      </c>
      <c r="AV179" s="6">
        <v>0</v>
      </c>
      <c r="AW179" s="6"/>
      <c r="AX179" s="6">
        <v>0</v>
      </c>
      <c r="AY179" s="6">
        <v>0</v>
      </c>
      <c r="AZ179" s="6"/>
      <c r="BA179" s="6">
        <v>0</v>
      </c>
      <c r="BB179" s="6"/>
      <c r="BC179" s="6">
        <v>0</v>
      </c>
      <c r="BD179" s="6"/>
      <c r="BE179" s="12">
        <f t="shared" si="132"/>
        <v>0</v>
      </c>
      <c r="BF179" s="12">
        <f t="shared" si="133"/>
        <v>5</v>
      </c>
      <c r="BG179" s="3">
        <f t="shared" si="115"/>
        <v>870000</v>
      </c>
      <c r="BH179" s="5">
        <v>0</v>
      </c>
      <c r="BI179" s="5">
        <v>87000</v>
      </c>
      <c r="BJ179" s="5">
        <v>0</v>
      </c>
      <c r="BK179" s="5">
        <v>696000</v>
      </c>
      <c r="BL179" s="5">
        <v>87000</v>
      </c>
      <c r="BM179" s="5">
        <v>0</v>
      </c>
      <c r="BN179" s="5">
        <v>0</v>
      </c>
      <c r="BO179" s="5">
        <v>0</v>
      </c>
      <c r="BP179" s="5">
        <v>0</v>
      </c>
      <c r="BQ179" s="5">
        <v>0</v>
      </c>
      <c r="BR179" s="5">
        <v>0</v>
      </c>
      <c r="BS179" s="5">
        <v>0</v>
      </c>
      <c r="BT179" s="5">
        <v>0</v>
      </c>
      <c r="BU179" s="5">
        <v>0</v>
      </c>
      <c r="BV179" s="5"/>
      <c r="BW179" s="5">
        <v>0</v>
      </c>
      <c r="BY179" t="s">
        <v>109</v>
      </c>
      <c r="BZ179" s="12">
        <f t="shared" si="92"/>
        <v>100</v>
      </c>
      <c r="CA179" s="12">
        <v>0</v>
      </c>
      <c r="CB179" s="12">
        <v>10</v>
      </c>
      <c r="CC179" s="12">
        <v>0</v>
      </c>
      <c r="CD179" s="12">
        <v>80</v>
      </c>
      <c r="CE179" s="12">
        <v>10</v>
      </c>
      <c r="CG179" s="12">
        <v>0</v>
      </c>
      <c r="CH179" s="12">
        <v>0</v>
      </c>
      <c r="CI179" s="12">
        <v>0</v>
      </c>
      <c r="CJ179" s="12">
        <v>0</v>
      </c>
      <c r="CK179" s="12">
        <v>0</v>
      </c>
      <c r="CL179" s="12">
        <v>0</v>
      </c>
      <c r="CN179" s="12">
        <v>0</v>
      </c>
      <c r="CR179" s="12">
        <f t="shared" si="134"/>
        <v>10</v>
      </c>
      <c r="CS179" s="12">
        <f t="shared" si="135"/>
        <v>10</v>
      </c>
      <c r="CT179" s="12">
        <f t="shared" si="136"/>
        <v>0</v>
      </c>
      <c r="CU179" s="12">
        <f t="shared" si="137"/>
        <v>0</v>
      </c>
      <c r="CX179" t="s">
        <v>110</v>
      </c>
    </row>
    <row r="180" spans="1:102" x14ac:dyDescent="0.2">
      <c r="A180">
        <v>2015</v>
      </c>
      <c r="B180" t="s">
        <v>477</v>
      </c>
      <c r="C180" t="s">
        <v>146</v>
      </c>
      <c r="D180" s="16">
        <v>95627</v>
      </c>
      <c r="E180" t="s">
        <v>113</v>
      </c>
      <c r="F180" t="s">
        <v>114</v>
      </c>
      <c r="G180" t="s">
        <v>138</v>
      </c>
      <c r="I180" t="s">
        <v>121</v>
      </c>
      <c r="J180">
        <v>2007</v>
      </c>
      <c r="K180">
        <f t="shared" si="113"/>
        <v>8</v>
      </c>
      <c r="L180" t="s">
        <v>131</v>
      </c>
      <c r="M180" t="s">
        <v>131</v>
      </c>
      <c r="N180" t="s">
        <v>360</v>
      </c>
      <c r="O180" s="3">
        <v>829921</v>
      </c>
      <c r="P180" s="3">
        <v>760327</v>
      </c>
      <c r="Q180" s="3">
        <v>851397</v>
      </c>
      <c r="R180" s="4">
        <v>1.1381670171016278</v>
      </c>
      <c r="S180" s="5">
        <f t="shared" si="116"/>
        <v>763969.79999999993</v>
      </c>
      <c r="T180" s="5">
        <f t="shared" si="117"/>
        <v>555038.71</v>
      </c>
      <c r="U180" s="5">
        <f t="shared" si="118"/>
        <v>15206.54</v>
      </c>
      <c r="V180" s="5">
        <f t="shared" si="119"/>
        <v>83635.97</v>
      </c>
      <c r="W180" s="5">
        <f t="shared" si="120"/>
        <v>0</v>
      </c>
      <c r="X180" s="5">
        <f t="shared" si="121"/>
        <v>0</v>
      </c>
      <c r="Y180" s="5">
        <f t="shared" si="122"/>
        <v>30413.08</v>
      </c>
      <c r="Z180" s="5">
        <f t="shared" si="123"/>
        <v>7603.27</v>
      </c>
      <c r="AA180" s="5">
        <f t="shared" si="124"/>
        <v>0</v>
      </c>
      <c r="AB180" s="5">
        <f t="shared" si="125"/>
        <v>0</v>
      </c>
      <c r="AC180" s="5">
        <f t="shared" si="126"/>
        <v>38016.35</v>
      </c>
      <c r="AE180" s="5">
        <f t="shared" si="127"/>
        <v>0</v>
      </c>
      <c r="AF180" s="5">
        <f>Q180*(AY180/100)</f>
        <v>34055.879999999997</v>
      </c>
      <c r="AH180" s="5">
        <f t="shared" si="129"/>
        <v>0</v>
      </c>
      <c r="AI180" s="5">
        <f>$P$385*BB180</f>
        <v>0</v>
      </c>
      <c r="AJ180" s="5">
        <f t="shared" si="130"/>
        <v>0</v>
      </c>
      <c r="AL180" s="6">
        <f t="shared" si="131"/>
        <v>100</v>
      </c>
      <c r="AM180" s="6">
        <v>73</v>
      </c>
      <c r="AN180" s="6">
        <v>2</v>
      </c>
      <c r="AO180" s="6">
        <v>11</v>
      </c>
      <c r="AP180" s="6">
        <v>0</v>
      </c>
      <c r="AQ180" s="6">
        <v>0</v>
      </c>
      <c r="AR180" s="6">
        <v>4</v>
      </c>
      <c r="AS180" s="6">
        <v>1</v>
      </c>
      <c r="AT180" s="6">
        <v>0</v>
      </c>
      <c r="AU180" s="6">
        <v>0</v>
      </c>
      <c r="AV180" s="6">
        <v>5</v>
      </c>
      <c r="AW180" s="6"/>
      <c r="AX180" s="6">
        <v>0</v>
      </c>
      <c r="AY180" s="6">
        <v>4</v>
      </c>
      <c r="AZ180" s="6" t="s">
        <v>478</v>
      </c>
      <c r="BA180" s="6">
        <v>0</v>
      </c>
      <c r="BB180" s="6"/>
      <c r="BC180" s="6">
        <v>0</v>
      </c>
      <c r="BD180" s="6"/>
      <c r="BE180" s="12">
        <f t="shared" si="132"/>
        <v>11</v>
      </c>
      <c r="BF180" s="12">
        <f t="shared" si="133"/>
        <v>10</v>
      </c>
      <c r="BG180" s="3">
        <f t="shared" si="115"/>
        <v>760327</v>
      </c>
      <c r="BH180" s="5">
        <v>258511.18000000002</v>
      </c>
      <c r="BI180" s="5">
        <v>0</v>
      </c>
      <c r="BJ180" s="5">
        <v>250907.91</v>
      </c>
      <c r="BK180" s="5">
        <v>250907.91</v>
      </c>
      <c r="BL180" s="5">
        <v>0</v>
      </c>
      <c r="BM180" s="5">
        <v>0</v>
      </c>
      <c r="BN180" s="5">
        <v>0</v>
      </c>
      <c r="BO180" s="5">
        <v>0</v>
      </c>
      <c r="BP180" s="5">
        <v>0</v>
      </c>
      <c r="BQ180" s="5">
        <v>0</v>
      </c>
      <c r="BR180" s="5">
        <v>0</v>
      </c>
      <c r="BS180" s="5">
        <v>0</v>
      </c>
      <c r="BT180" s="5">
        <v>0</v>
      </c>
      <c r="BU180" s="5">
        <v>0</v>
      </c>
      <c r="BV180" s="5"/>
      <c r="BW180" s="5">
        <v>0</v>
      </c>
      <c r="BY180" t="s">
        <v>109</v>
      </c>
      <c r="BZ180" s="12">
        <f t="shared" si="92"/>
        <v>100</v>
      </c>
      <c r="CA180" s="12">
        <v>34</v>
      </c>
      <c r="CB180" s="12">
        <v>0</v>
      </c>
      <c r="CC180" s="12">
        <v>33</v>
      </c>
      <c r="CD180" s="12">
        <v>33</v>
      </c>
      <c r="CE180" s="12">
        <v>0</v>
      </c>
      <c r="CG180" s="12">
        <v>0</v>
      </c>
      <c r="CH180" s="12">
        <v>0</v>
      </c>
      <c r="CI180" s="12">
        <v>0</v>
      </c>
      <c r="CJ180" s="12">
        <v>0</v>
      </c>
      <c r="CK180" s="12">
        <v>0</v>
      </c>
      <c r="CL180" s="12">
        <v>0</v>
      </c>
      <c r="CN180" s="12">
        <v>0</v>
      </c>
      <c r="CR180" s="12">
        <f t="shared" si="134"/>
        <v>33</v>
      </c>
      <c r="CS180" s="12">
        <f t="shared" si="135"/>
        <v>0</v>
      </c>
      <c r="CT180" s="12">
        <f t="shared" si="136"/>
        <v>0</v>
      </c>
      <c r="CU180" s="12">
        <f t="shared" si="137"/>
        <v>0</v>
      </c>
      <c r="CX180" t="s">
        <v>126</v>
      </c>
    </row>
    <row r="181" spans="1:102" x14ac:dyDescent="0.2">
      <c r="A181">
        <v>2015</v>
      </c>
      <c r="B181" t="s">
        <v>479</v>
      </c>
      <c r="C181" t="s">
        <v>146</v>
      </c>
      <c r="D181" s="16">
        <v>93023</v>
      </c>
      <c r="E181" t="s">
        <v>113</v>
      </c>
      <c r="F181" t="s">
        <v>114</v>
      </c>
      <c r="G181" t="s">
        <v>324</v>
      </c>
      <c r="I181" t="s">
        <v>208</v>
      </c>
      <c r="J181">
        <v>1990</v>
      </c>
      <c r="K181">
        <f t="shared" si="113"/>
        <v>25</v>
      </c>
      <c r="L181" t="s">
        <v>148</v>
      </c>
      <c r="M181" t="s">
        <v>149</v>
      </c>
      <c r="N181" t="s">
        <v>360</v>
      </c>
      <c r="O181" s="3">
        <v>500000</v>
      </c>
      <c r="P181" s="3">
        <v>500000</v>
      </c>
      <c r="Q181" s="3">
        <v>100</v>
      </c>
      <c r="S181" s="5">
        <f t="shared" si="116"/>
        <v>500000</v>
      </c>
      <c r="T181" s="5">
        <f t="shared" si="117"/>
        <v>500000</v>
      </c>
      <c r="U181" s="5">
        <f t="shared" si="118"/>
        <v>0</v>
      </c>
      <c r="V181" s="5">
        <f t="shared" si="119"/>
        <v>0</v>
      </c>
      <c r="W181" s="5">
        <f t="shared" si="120"/>
        <v>0</v>
      </c>
      <c r="X181" s="5">
        <f t="shared" si="121"/>
        <v>0</v>
      </c>
      <c r="Y181" s="5">
        <f t="shared" si="122"/>
        <v>0</v>
      </c>
      <c r="Z181" s="5">
        <f t="shared" si="123"/>
        <v>0</v>
      </c>
      <c r="AA181" s="5">
        <f t="shared" si="124"/>
        <v>0</v>
      </c>
      <c r="AB181" s="5">
        <f t="shared" si="125"/>
        <v>0</v>
      </c>
      <c r="AC181" s="5">
        <f t="shared" si="126"/>
        <v>0</v>
      </c>
      <c r="AE181" s="5">
        <f t="shared" si="127"/>
        <v>0</v>
      </c>
      <c r="AF181" s="5">
        <f>P181*(AY181/100)</f>
        <v>0</v>
      </c>
      <c r="AH181" s="5">
        <f t="shared" si="129"/>
        <v>0</v>
      </c>
      <c r="AI181" s="5">
        <f>$T$439*BB181</f>
        <v>0</v>
      </c>
      <c r="AJ181" s="5">
        <f t="shared" si="130"/>
        <v>0</v>
      </c>
      <c r="AL181" s="6">
        <f t="shared" si="131"/>
        <v>100</v>
      </c>
      <c r="AM181" s="6">
        <v>100</v>
      </c>
      <c r="AN181" s="6">
        <v>0</v>
      </c>
      <c r="AO181" s="6">
        <v>0</v>
      </c>
      <c r="AP181" s="6">
        <v>0</v>
      </c>
      <c r="AQ181" s="6">
        <v>0</v>
      </c>
      <c r="AR181" s="6">
        <v>0</v>
      </c>
      <c r="AS181" s="6">
        <v>0</v>
      </c>
      <c r="AT181" s="6">
        <v>0</v>
      </c>
      <c r="AU181" s="6">
        <v>0</v>
      </c>
      <c r="AV181" s="6">
        <v>0</v>
      </c>
      <c r="AW181" s="6"/>
      <c r="AX181" s="6">
        <v>0</v>
      </c>
      <c r="AY181" s="6">
        <v>0</v>
      </c>
      <c r="AZ181" s="6"/>
      <c r="BA181" s="6">
        <v>0</v>
      </c>
      <c r="BB181" s="6"/>
      <c r="BC181" s="6">
        <v>0</v>
      </c>
      <c r="BD181" s="6"/>
      <c r="BE181" s="12">
        <f t="shared" si="132"/>
        <v>0</v>
      </c>
      <c r="BF181" s="12">
        <f t="shared" si="133"/>
        <v>0</v>
      </c>
      <c r="BG181" s="3">
        <f t="shared" si="115"/>
        <v>500000</v>
      </c>
      <c r="BH181" s="5">
        <v>0</v>
      </c>
      <c r="BI181" s="5">
        <v>0</v>
      </c>
      <c r="BJ181" s="5">
        <v>100000</v>
      </c>
      <c r="BK181" s="5">
        <v>0</v>
      </c>
      <c r="BL181" s="5">
        <v>400000</v>
      </c>
      <c r="BM181" s="5">
        <v>0</v>
      </c>
      <c r="BN181" s="5">
        <v>0</v>
      </c>
      <c r="BO181" s="5">
        <v>0</v>
      </c>
      <c r="BP181" s="5">
        <v>0</v>
      </c>
      <c r="BQ181" s="5">
        <v>0</v>
      </c>
      <c r="BR181" s="5">
        <v>0</v>
      </c>
      <c r="BS181" s="5">
        <v>0</v>
      </c>
      <c r="BT181" s="5">
        <v>0</v>
      </c>
      <c r="BU181" s="5">
        <v>0</v>
      </c>
      <c r="BV181" s="5"/>
      <c r="BW181" s="5">
        <v>0</v>
      </c>
      <c r="BY181" t="s">
        <v>109</v>
      </c>
      <c r="BZ181" s="12">
        <f t="shared" si="92"/>
        <v>100</v>
      </c>
      <c r="CA181" s="12">
        <v>0</v>
      </c>
      <c r="CB181" s="12">
        <v>0</v>
      </c>
      <c r="CC181" s="12">
        <v>20</v>
      </c>
      <c r="CD181" s="12">
        <v>0</v>
      </c>
      <c r="CE181" s="12">
        <v>80</v>
      </c>
      <c r="CG181" s="12">
        <v>0</v>
      </c>
      <c r="CH181" s="12">
        <v>0</v>
      </c>
      <c r="CI181" s="12">
        <v>0</v>
      </c>
      <c r="CJ181" s="12">
        <v>0</v>
      </c>
      <c r="CK181" s="12">
        <v>0</v>
      </c>
      <c r="CL181" s="12">
        <v>0</v>
      </c>
      <c r="CN181" s="12">
        <v>0</v>
      </c>
      <c r="CR181" s="12">
        <f t="shared" si="134"/>
        <v>20</v>
      </c>
      <c r="CS181" s="12">
        <f t="shared" si="135"/>
        <v>80</v>
      </c>
      <c r="CT181" s="12">
        <f t="shared" si="136"/>
        <v>0</v>
      </c>
      <c r="CU181" s="12">
        <f t="shared" si="137"/>
        <v>0</v>
      </c>
      <c r="CX181" t="s">
        <v>110</v>
      </c>
    </row>
    <row r="182" spans="1:102" x14ac:dyDescent="0.2">
      <c r="A182">
        <v>2015</v>
      </c>
      <c r="B182" t="s">
        <v>480</v>
      </c>
      <c r="C182" t="s">
        <v>112</v>
      </c>
      <c r="D182" s="16">
        <v>98273</v>
      </c>
      <c r="E182" t="s">
        <v>113</v>
      </c>
      <c r="F182" t="s">
        <v>114</v>
      </c>
      <c r="G182" t="s">
        <v>106</v>
      </c>
      <c r="I182" t="s">
        <v>106</v>
      </c>
      <c r="J182">
        <v>2014</v>
      </c>
      <c r="K182">
        <f t="shared" ref="K182:K213" si="138">2015-J182</f>
        <v>1</v>
      </c>
      <c r="L182" t="s">
        <v>108</v>
      </c>
      <c r="M182" t="s">
        <v>108</v>
      </c>
      <c r="N182" t="s">
        <v>356</v>
      </c>
      <c r="O182" s="3">
        <v>235000</v>
      </c>
      <c r="P182" s="3">
        <v>198000</v>
      </c>
      <c r="Q182" s="3">
        <v>63700</v>
      </c>
      <c r="R182" s="4">
        <v>0.30006765957446807</v>
      </c>
      <c r="S182" s="5">
        <f t="shared" si="116"/>
        <v>198000</v>
      </c>
      <c r="T182" s="5">
        <v>90000</v>
      </c>
      <c r="U182" s="5">
        <v>50000</v>
      </c>
      <c r="V182" s="5">
        <v>40000</v>
      </c>
      <c r="W182" s="5">
        <v>0</v>
      </c>
      <c r="X182" s="5">
        <v>15000</v>
      </c>
      <c r="Y182" s="5">
        <v>3000</v>
      </c>
      <c r="Z182" s="5">
        <v>0</v>
      </c>
      <c r="AA182" s="5">
        <v>0</v>
      </c>
      <c r="AB182" s="5">
        <v>0</v>
      </c>
      <c r="AC182" s="5">
        <v>0</v>
      </c>
      <c r="AD182" s="5" t="s">
        <v>357</v>
      </c>
      <c r="AE182" s="5">
        <v>0</v>
      </c>
      <c r="AF182" s="5">
        <v>0</v>
      </c>
      <c r="AH182" s="5">
        <v>0</v>
      </c>
      <c r="AJ182" s="3">
        <v>0</v>
      </c>
      <c r="AL182" s="6">
        <f t="shared" si="131"/>
        <v>100</v>
      </c>
      <c r="AM182" s="12">
        <v>45.454545454545453</v>
      </c>
      <c r="AN182" s="12">
        <v>25.252525252525253</v>
      </c>
      <c r="AO182" s="12">
        <v>20.202020202020201</v>
      </c>
      <c r="AP182" s="12">
        <v>0</v>
      </c>
      <c r="AQ182" s="12">
        <v>7.5757575757575761</v>
      </c>
      <c r="AR182" s="12">
        <v>1.5151515151515151</v>
      </c>
      <c r="AS182" s="12">
        <v>0</v>
      </c>
      <c r="AT182" s="12">
        <v>0</v>
      </c>
      <c r="AU182" s="12">
        <v>0</v>
      </c>
      <c r="AV182" s="12">
        <v>0</v>
      </c>
      <c r="AW182" s="12"/>
      <c r="AX182" s="12">
        <v>0</v>
      </c>
      <c r="AY182" s="12">
        <v>0</v>
      </c>
      <c r="AZ182" s="12">
        <v>0</v>
      </c>
      <c r="BA182" s="12">
        <v>0</v>
      </c>
      <c r="BB182" s="12">
        <v>0</v>
      </c>
      <c r="BC182" s="12">
        <v>0</v>
      </c>
      <c r="BE182" s="12">
        <f t="shared" si="132"/>
        <v>20.202020202020201</v>
      </c>
      <c r="BF182" s="12">
        <f t="shared" si="133"/>
        <v>0</v>
      </c>
      <c r="BG182" s="3">
        <f t="shared" si="115"/>
        <v>198000</v>
      </c>
      <c r="BH182" s="5">
        <v>0</v>
      </c>
      <c r="BI182" s="5">
        <v>0</v>
      </c>
      <c r="BJ182" s="5">
        <v>49500</v>
      </c>
      <c r="BK182" s="5">
        <v>59400</v>
      </c>
      <c r="BL182" s="5">
        <v>0</v>
      </c>
      <c r="BM182" s="5">
        <v>0</v>
      </c>
      <c r="BN182" s="5">
        <v>0</v>
      </c>
      <c r="BO182" s="5">
        <v>39600</v>
      </c>
      <c r="BP182" s="5">
        <v>0</v>
      </c>
      <c r="BQ182" s="5">
        <v>29700</v>
      </c>
      <c r="BR182" s="5">
        <v>19800</v>
      </c>
      <c r="BS182" s="5">
        <v>0</v>
      </c>
      <c r="BT182" s="5">
        <v>0</v>
      </c>
      <c r="BU182" s="5">
        <v>0</v>
      </c>
      <c r="BV182" s="5"/>
      <c r="BW182" s="5">
        <v>0</v>
      </c>
      <c r="BY182" t="s">
        <v>109</v>
      </c>
      <c r="BZ182" s="12">
        <f t="shared" si="92"/>
        <v>100</v>
      </c>
      <c r="CA182" s="12">
        <v>0</v>
      </c>
      <c r="CB182" s="12">
        <v>0</v>
      </c>
      <c r="CC182" s="12">
        <v>25</v>
      </c>
      <c r="CD182" s="12">
        <v>30</v>
      </c>
      <c r="CE182" s="12">
        <v>0</v>
      </c>
      <c r="CG182" s="12">
        <v>0</v>
      </c>
      <c r="CH182" s="12">
        <v>20</v>
      </c>
      <c r="CI182" s="12">
        <v>0</v>
      </c>
      <c r="CJ182" s="12">
        <v>15</v>
      </c>
      <c r="CK182" s="12">
        <v>10</v>
      </c>
      <c r="CL182" s="12">
        <v>0</v>
      </c>
      <c r="CN182" s="12">
        <v>0</v>
      </c>
      <c r="CR182" s="12">
        <f t="shared" si="134"/>
        <v>25</v>
      </c>
      <c r="CS182" s="12">
        <f t="shared" si="135"/>
        <v>0</v>
      </c>
      <c r="CT182" s="12">
        <f t="shared" si="136"/>
        <v>45</v>
      </c>
      <c r="CU182" s="12">
        <f t="shared" si="137"/>
        <v>0</v>
      </c>
      <c r="CX182" t="s">
        <v>126</v>
      </c>
    </row>
    <row r="183" spans="1:102" x14ac:dyDescent="0.2">
      <c r="A183">
        <v>2015</v>
      </c>
      <c r="B183" t="s">
        <v>481</v>
      </c>
      <c r="C183" t="s">
        <v>146</v>
      </c>
      <c r="D183" s="16">
        <v>96160</v>
      </c>
      <c r="E183" t="s">
        <v>113</v>
      </c>
      <c r="F183" t="s">
        <v>114</v>
      </c>
      <c r="G183" t="s">
        <v>106</v>
      </c>
      <c r="I183" t="s">
        <v>106</v>
      </c>
      <c r="J183">
        <v>2012</v>
      </c>
      <c r="K183">
        <f t="shared" si="138"/>
        <v>3</v>
      </c>
      <c r="L183" t="s">
        <v>122</v>
      </c>
      <c r="M183" t="s">
        <v>122</v>
      </c>
      <c r="N183" t="s">
        <v>356</v>
      </c>
      <c r="O183" s="3">
        <v>279200</v>
      </c>
      <c r="P183" s="3">
        <v>190874</v>
      </c>
      <c r="Q183" s="3">
        <v>246615</v>
      </c>
      <c r="R183" s="4">
        <v>0.97780374283667615</v>
      </c>
      <c r="S183" s="5">
        <f t="shared" si="116"/>
        <v>190874.00000000003</v>
      </c>
      <c r="T183" s="5">
        <f>P183*(AM183/100)</f>
        <v>152699.20000000001</v>
      </c>
      <c r="U183" s="5">
        <f>P183*(AN183/100)</f>
        <v>0</v>
      </c>
      <c r="V183" s="5">
        <f>P183*(AO183/100)</f>
        <v>9543.7000000000007</v>
      </c>
      <c r="W183" s="5">
        <f>P183*(AP183/100)</f>
        <v>0</v>
      </c>
      <c r="X183" s="5">
        <f>P183*(AQ183/100)</f>
        <v>0</v>
      </c>
      <c r="Y183" s="5">
        <f>P183*(AR183/100)</f>
        <v>19087.400000000001</v>
      </c>
      <c r="Z183" s="5">
        <f>P183*(AS183/100)</f>
        <v>9543.7000000000007</v>
      </c>
      <c r="AA183" s="5">
        <f>P183*(AT183/100)</f>
        <v>0</v>
      </c>
      <c r="AB183" s="5">
        <f>P183*(AU183/100)</f>
        <v>0</v>
      </c>
      <c r="AC183" s="5">
        <f>P183*(AV183/100)</f>
        <v>0</v>
      </c>
      <c r="AE183" s="5">
        <f>P183*(AX183/100)</f>
        <v>0</v>
      </c>
      <c r="AF183" s="5">
        <f>P183*(AY183/100)</f>
        <v>0</v>
      </c>
      <c r="AH183" s="5">
        <f>P183*(BA183/100)</f>
        <v>0</v>
      </c>
      <c r="AI183" s="5"/>
      <c r="AJ183" s="5">
        <f>P183*(BC183/100)</f>
        <v>0</v>
      </c>
      <c r="AL183" s="6">
        <f t="shared" si="131"/>
        <v>100</v>
      </c>
      <c r="AM183" s="6">
        <v>80</v>
      </c>
      <c r="AN183" s="6">
        <v>0</v>
      </c>
      <c r="AO183" s="6">
        <v>5</v>
      </c>
      <c r="AP183" s="6">
        <v>0</v>
      </c>
      <c r="AQ183" s="6">
        <v>0</v>
      </c>
      <c r="AR183" s="6">
        <v>10</v>
      </c>
      <c r="AS183" s="6">
        <v>5</v>
      </c>
      <c r="AT183" s="6">
        <v>0</v>
      </c>
      <c r="AU183" s="6">
        <v>0</v>
      </c>
      <c r="AV183" s="6">
        <v>0</v>
      </c>
      <c r="AW183" s="6"/>
      <c r="AX183" s="6">
        <v>0</v>
      </c>
      <c r="AY183" s="6">
        <v>0</v>
      </c>
      <c r="AZ183" s="6"/>
      <c r="BA183" s="6">
        <v>0</v>
      </c>
      <c r="BB183" s="6"/>
      <c r="BC183" s="6">
        <v>0</v>
      </c>
      <c r="BD183" s="6"/>
      <c r="BE183" s="12">
        <f t="shared" si="132"/>
        <v>5</v>
      </c>
      <c r="BF183" s="12">
        <f t="shared" si="133"/>
        <v>5</v>
      </c>
      <c r="BG183" s="3">
        <f t="shared" si="115"/>
        <v>190874.00000000003</v>
      </c>
      <c r="BH183" s="5">
        <v>0</v>
      </c>
      <c r="BI183" s="5">
        <v>0</v>
      </c>
      <c r="BJ183" s="5">
        <v>43901.020000000004</v>
      </c>
      <c r="BK183" s="5">
        <v>133611.79999999999</v>
      </c>
      <c r="BL183" s="5">
        <v>0</v>
      </c>
      <c r="BM183" s="5">
        <v>0</v>
      </c>
      <c r="BN183" s="5">
        <v>0</v>
      </c>
      <c r="BO183" s="5">
        <v>0</v>
      </c>
      <c r="BP183" s="5">
        <v>9543.7000000000007</v>
      </c>
      <c r="BQ183" s="5">
        <v>0</v>
      </c>
      <c r="BR183" s="5">
        <v>3817.48</v>
      </c>
      <c r="BS183" s="5">
        <v>0</v>
      </c>
      <c r="BT183" s="5">
        <v>0</v>
      </c>
      <c r="BU183" s="5">
        <v>0</v>
      </c>
      <c r="BV183" s="5"/>
      <c r="BW183" s="5">
        <v>0</v>
      </c>
      <c r="BY183" t="s">
        <v>109</v>
      </c>
      <c r="BZ183" s="12">
        <f t="shared" si="92"/>
        <v>100</v>
      </c>
      <c r="CA183" s="12">
        <v>0</v>
      </c>
      <c r="CB183" s="12">
        <v>0</v>
      </c>
      <c r="CC183" s="12">
        <v>23</v>
      </c>
      <c r="CD183" s="12">
        <v>70</v>
      </c>
      <c r="CE183" s="12">
        <v>0</v>
      </c>
      <c r="CG183" s="12">
        <v>0</v>
      </c>
      <c r="CH183" s="12">
        <v>0</v>
      </c>
      <c r="CI183" s="12">
        <v>5</v>
      </c>
      <c r="CJ183" s="12">
        <v>0</v>
      </c>
      <c r="CK183" s="12">
        <v>2</v>
      </c>
      <c r="CL183" s="12">
        <v>0</v>
      </c>
      <c r="CN183" s="12">
        <v>0</v>
      </c>
      <c r="CR183" s="12">
        <f t="shared" si="134"/>
        <v>23</v>
      </c>
      <c r="CS183" s="12">
        <f t="shared" si="135"/>
        <v>0</v>
      </c>
      <c r="CT183" s="12">
        <f t="shared" si="136"/>
        <v>7</v>
      </c>
      <c r="CU183" s="12">
        <f t="shared" si="137"/>
        <v>0</v>
      </c>
      <c r="CX183" t="s">
        <v>126</v>
      </c>
    </row>
    <row r="184" spans="1:102" x14ac:dyDescent="0.2">
      <c r="A184">
        <v>2015</v>
      </c>
      <c r="B184" t="s">
        <v>482</v>
      </c>
      <c r="C184" t="s">
        <v>146</v>
      </c>
      <c r="D184" s="16">
        <v>94607</v>
      </c>
      <c r="E184" t="s">
        <v>113</v>
      </c>
      <c r="F184" t="s">
        <v>114</v>
      </c>
      <c r="G184" t="s">
        <v>106</v>
      </c>
      <c r="I184" t="s">
        <v>106</v>
      </c>
      <c r="J184">
        <v>2004</v>
      </c>
      <c r="K184">
        <f t="shared" si="138"/>
        <v>11</v>
      </c>
      <c r="L184" t="s">
        <v>154</v>
      </c>
      <c r="M184" t="s">
        <v>149</v>
      </c>
      <c r="N184" t="s">
        <v>360</v>
      </c>
      <c r="P184" s="3">
        <v>166000</v>
      </c>
      <c r="Q184" s="3">
        <v>247387</v>
      </c>
      <c r="S184" s="5">
        <f t="shared" si="116"/>
        <v>166000</v>
      </c>
      <c r="T184" s="5">
        <f>P184*(AM184/100)</f>
        <v>166000</v>
      </c>
      <c r="U184" s="5">
        <f>P184*(AN184/100)</f>
        <v>0</v>
      </c>
      <c r="V184" s="5">
        <f>P184*(AO184/100)</f>
        <v>0</v>
      </c>
      <c r="W184" s="5">
        <f>P184*(AP184/100)</f>
        <v>0</v>
      </c>
      <c r="X184" s="5">
        <f>P184*(AQ184/100)</f>
        <v>0</v>
      </c>
      <c r="Y184" s="5">
        <f>P184*(AR184/100)</f>
        <v>0</v>
      </c>
      <c r="Z184" s="5">
        <f>P184*(AS184/100)</f>
        <v>0</v>
      </c>
      <c r="AA184" s="5">
        <f>P184*(AT184/100)</f>
        <v>0</v>
      </c>
      <c r="AB184" s="5">
        <f>P184*(AU184/100)</f>
        <v>0</v>
      </c>
      <c r="AC184" s="5">
        <f>P184*(AV184/100)</f>
        <v>0</v>
      </c>
      <c r="AE184" s="5">
        <f>P184*(AX184/100)</f>
        <v>0</v>
      </c>
      <c r="AF184" s="5">
        <f>P184*(AY184/100)</f>
        <v>0</v>
      </c>
      <c r="AH184" s="5">
        <f>P184*(BA184/100)</f>
        <v>0</v>
      </c>
      <c r="AI184" s="5">
        <f>$P$403*BB184</f>
        <v>0</v>
      </c>
      <c r="AJ184" s="5">
        <f>P184*(BC184/100)</f>
        <v>0</v>
      </c>
      <c r="AL184" s="6">
        <f t="shared" si="131"/>
        <v>100</v>
      </c>
      <c r="AM184" s="6">
        <v>100</v>
      </c>
      <c r="AN184" s="6">
        <v>0</v>
      </c>
      <c r="AO184" s="6">
        <v>0</v>
      </c>
      <c r="AP184" s="6">
        <v>0</v>
      </c>
      <c r="AQ184" s="6">
        <v>0</v>
      </c>
      <c r="AR184" s="6">
        <v>0</v>
      </c>
      <c r="AS184" s="6">
        <v>0</v>
      </c>
      <c r="AT184" s="6">
        <v>0</v>
      </c>
      <c r="AU184" s="6">
        <v>0</v>
      </c>
      <c r="AV184" s="6">
        <v>0</v>
      </c>
      <c r="AW184" s="6"/>
      <c r="AX184" s="6">
        <v>0</v>
      </c>
      <c r="AY184" s="6">
        <v>0</v>
      </c>
      <c r="AZ184" s="6"/>
      <c r="BA184" s="6">
        <v>0</v>
      </c>
      <c r="BB184" s="6"/>
      <c r="BC184" s="6">
        <v>0</v>
      </c>
      <c r="BD184" s="6"/>
      <c r="BE184" s="12">
        <f t="shared" si="132"/>
        <v>0</v>
      </c>
      <c r="BF184" s="12">
        <f t="shared" si="133"/>
        <v>0</v>
      </c>
      <c r="BG184" s="3">
        <f t="shared" si="115"/>
        <v>166000</v>
      </c>
      <c r="BH184" s="5">
        <v>0</v>
      </c>
      <c r="BI184" s="5">
        <v>0</v>
      </c>
      <c r="BJ184" s="5">
        <v>149400</v>
      </c>
      <c r="BK184" s="5">
        <v>0</v>
      </c>
      <c r="BL184" s="5">
        <v>0</v>
      </c>
      <c r="BM184" s="5">
        <v>0</v>
      </c>
      <c r="BN184" s="5">
        <v>0</v>
      </c>
      <c r="BO184" s="5">
        <v>0</v>
      </c>
      <c r="BP184" s="5">
        <v>0</v>
      </c>
      <c r="BQ184" s="5">
        <v>0</v>
      </c>
      <c r="BR184" s="5">
        <v>0</v>
      </c>
      <c r="BS184" s="5">
        <v>0</v>
      </c>
      <c r="BT184" s="5">
        <v>0</v>
      </c>
      <c r="BU184" s="5">
        <v>16600</v>
      </c>
      <c r="BV184" s="5"/>
      <c r="BW184" s="5">
        <v>0</v>
      </c>
      <c r="BY184" t="s">
        <v>109</v>
      </c>
      <c r="BZ184" s="12">
        <f t="shared" si="92"/>
        <v>100</v>
      </c>
      <c r="CA184" s="12">
        <v>0</v>
      </c>
      <c r="CB184" s="12">
        <v>0</v>
      </c>
      <c r="CC184" s="12">
        <v>90</v>
      </c>
      <c r="CD184" s="12">
        <v>0</v>
      </c>
      <c r="CE184" s="12">
        <v>0</v>
      </c>
      <c r="CG184" s="12">
        <v>0</v>
      </c>
      <c r="CH184" s="12">
        <v>0</v>
      </c>
      <c r="CI184" s="12">
        <v>0</v>
      </c>
      <c r="CJ184" s="12">
        <v>0</v>
      </c>
      <c r="CK184" s="12">
        <v>0</v>
      </c>
      <c r="CL184" s="12">
        <v>0</v>
      </c>
      <c r="CN184" s="12">
        <v>10</v>
      </c>
      <c r="CO184" t="s">
        <v>483</v>
      </c>
      <c r="CR184" s="12">
        <f t="shared" si="134"/>
        <v>90</v>
      </c>
      <c r="CS184" s="12">
        <f t="shared" si="135"/>
        <v>0</v>
      </c>
      <c r="CT184" s="12">
        <f t="shared" si="136"/>
        <v>0</v>
      </c>
      <c r="CU184" s="12">
        <f t="shared" si="137"/>
        <v>10</v>
      </c>
      <c r="CX184" t="s">
        <v>116</v>
      </c>
    </row>
    <row r="185" spans="1:102" x14ac:dyDescent="0.2">
      <c r="A185">
        <v>2015</v>
      </c>
      <c r="B185" t="s">
        <v>484</v>
      </c>
      <c r="C185" t="s">
        <v>146</v>
      </c>
      <c r="D185" s="16">
        <v>92105</v>
      </c>
      <c r="E185" t="s">
        <v>113</v>
      </c>
      <c r="F185" t="s">
        <v>114</v>
      </c>
      <c r="G185" t="s">
        <v>106</v>
      </c>
      <c r="I185" t="s">
        <v>106</v>
      </c>
      <c r="J185">
        <v>2013</v>
      </c>
      <c r="K185">
        <f t="shared" si="138"/>
        <v>2</v>
      </c>
      <c r="L185" t="s">
        <v>108</v>
      </c>
      <c r="M185" t="s">
        <v>108</v>
      </c>
      <c r="N185" t="s">
        <v>360</v>
      </c>
      <c r="O185" s="3">
        <v>52500</v>
      </c>
      <c r="P185" s="3">
        <v>52500</v>
      </c>
      <c r="Q185" s="3">
        <v>162800</v>
      </c>
      <c r="R185" s="4">
        <v>3.4327542857142856</v>
      </c>
      <c r="S185" s="5">
        <f t="shared" si="116"/>
        <v>52500</v>
      </c>
      <c r="T185" s="5">
        <f>P185*(AM185/100)</f>
        <v>52500</v>
      </c>
      <c r="U185" s="5">
        <f>P185*(AN185/100)</f>
        <v>0</v>
      </c>
      <c r="V185" s="5">
        <f>P185*(AO185/100)</f>
        <v>0</v>
      </c>
      <c r="W185" s="5">
        <f>P185*(AP185/100)</f>
        <v>0</v>
      </c>
      <c r="X185" s="5">
        <f>P185*(AQ185/100)</f>
        <v>0</v>
      </c>
      <c r="Y185" s="5">
        <f>P185*(AR185/100)</f>
        <v>0</v>
      </c>
      <c r="Z185" s="5">
        <f>P185*(AS185/100)</f>
        <v>0</v>
      </c>
      <c r="AA185" s="5">
        <f>P185*(AT185/100)</f>
        <v>0</v>
      </c>
      <c r="AB185" s="5">
        <f>P185*(AU185/100)</f>
        <v>0</v>
      </c>
      <c r="AC185" s="5">
        <f>P185*(AV185/100)</f>
        <v>0</v>
      </c>
      <c r="AE185" s="5">
        <f>P185*(AX185/100)</f>
        <v>0</v>
      </c>
      <c r="AF185" s="5">
        <f>P185*(AY185/100)</f>
        <v>0</v>
      </c>
      <c r="AH185" s="5">
        <f>P185*(BA185/100)</f>
        <v>0</v>
      </c>
      <c r="AI185" s="5">
        <f>$P$398*BB185</f>
        <v>0</v>
      </c>
      <c r="AJ185" s="5">
        <f>P185*(BC185/100)</f>
        <v>0</v>
      </c>
      <c r="AL185" s="6">
        <f t="shared" si="131"/>
        <v>100</v>
      </c>
      <c r="AM185" s="6">
        <v>100</v>
      </c>
      <c r="AN185" s="6">
        <v>0</v>
      </c>
      <c r="AO185" s="6">
        <v>0</v>
      </c>
      <c r="AP185" s="6">
        <v>0</v>
      </c>
      <c r="AQ185" s="6">
        <v>0</v>
      </c>
      <c r="AR185" s="6">
        <v>0</v>
      </c>
      <c r="AS185" s="6">
        <v>0</v>
      </c>
      <c r="AT185" s="6">
        <v>0</v>
      </c>
      <c r="AU185" s="6">
        <v>0</v>
      </c>
      <c r="AV185" s="6">
        <v>0</v>
      </c>
      <c r="AW185" s="6"/>
      <c r="AX185" s="6">
        <v>0</v>
      </c>
      <c r="AY185" s="6">
        <v>0</v>
      </c>
      <c r="AZ185" s="6"/>
      <c r="BA185" s="6">
        <v>0</v>
      </c>
      <c r="BB185" s="6"/>
      <c r="BC185" s="6">
        <v>0</v>
      </c>
      <c r="BD185" s="6"/>
      <c r="BE185" s="12">
        <f t="shared" si="132"/>
        <v>0</v>
      </c>
      <c r="BF185" s="12">
        <f t="shared" si="133"/>
        <v>0</v>
      </c>
      <c r="BG185" s="3">
        <f t="shared" si="115"/>
        <v>52500</v>
      </c>
      <c r="BH185" s="5">
        <v>31500</v>
      </c>
      <c r="BI185" s="5">
        <v>0</v>
      </c>
      <c r="BJ185" s="5">
        <v>0</v>
      </c>
      <c r="BK185" s="5">
        <v>21000</v>
      </c>
      <c r="BL185" s="5">
        <v>0</v>
      </c>
      <c r="BM185" s="5">
        <v>0</v>
      </c>
      <c r="BN185" s="5">
        <v>0</v>
      </c>
      <c r="BO185" s="5">
        <v>0</v>
      </c>
      <c r="BP185" s="5">
        <v>0</v>
      </c>
      <c r="BQ185" s="5">
        <v>0</v>
      </c>
      <c r="BR185" s="5">
        <v>0</v>
      </c>
      <c r="BS185" s="5">
        <v>0</v>
      </c>
      <c r="BT185" s="5">
        <v>0</v>
      </c>
      <c r="BU185" s="5">
        <v>0</v>
      </c>
      <c r="BV185" s="5"/>
      <c r="BW185" s="5">
        <v>0</v>
      </c>
      <c r="BY185" t="s">
        <v>109</v>
      </c>
      <c r="BZ185" s="12">
        <f t="shared" si="92"/>
        <v>100</v>
      </c>
      <c r="CA185" s="12">
        <v>60</v>
      </c>
      <c r="CB185" s="12">
        <v>0</v>
      </c>
      <c r="CC185" s="12">
        <v>0</v>
      </c>
      <c r="CD185" s="12">
        <v>40</v>
      </c>
      <c r="CE185" s="12">
        <v>0</v>
      </c>
      <c r="CG185" s="12">
        <v>0</v>
      </c>
      <c r="CH185" s="12">
        <v>0</v>
      </c>
      <c r="CI185" s="12">
        <v>0</v>
      </c>
      <c r="CJ185" s="12">
        <v>0</v>
      </c>
      <c r="CK185" s="12">
        <v>0</v>
      </c>
      <c r="CL185" s="12">
        <v>0</v>
      </c>
      <c r="CN185" s="12">
        <v>0</v>
      </c>
      <c r="CR185" s="12">
        <f t="shared" si="134"/>
        <v>0</v>
      </c>
      <c r="CS185" s="12">
        <f t="shared" si="135"/>
        <v>0</v>
      </c>
      <c r="CT185" s="12">
        <f t="shared" si="136"/>
        <v>0</v>
      </c>
      <c r="CU185" s="12">
        <f t="shared" si="137"/>
        <v>0</v>
      </c>
      <c r="CX185" t="s">
        <v>116</v>
      </c>
    </row>
    <row r="186" spans="1:102" x14ac:dyDescent="0.2">
      <c r="A186">
        <v>2015</v>
      </c>
      <c r="B186" t="s">
        <v>485</v>
      </c>
      <c r="C186" t="s">
        <v>112</v>
      </c>
      <c r="D186" s="16">
        <v>99202</v>
      </c>
      <c r="E186" t="s">
        <v>113</v>
      </c>
      <c r="F186" t="s">
        <v>114</v>
      </c>
      <c r="G186" t="s">
        <v>173</v>
      </c>
      <c r="H186" t="s">
        <v>486</v>
      </c>
      <c r="I186" t="s">
        <v>143</v>
      </c>
      <c r="J186">
        <v>2014</v>
      </c>
      <c r="K186">
        <f t="shared" si="138"/>
        <v>1</v>
      </c>
      <c r="L186" t="s">
        <v>108</v>
      </c>
      <c r="M186" t="s">
        <v>108</v>
      </c>
      <c r="N186" t="s">
        <v>360</v>
      </c>
      <c r="O186" s="3">
        <v>48424</v>
      </c>
      <c r="P186" s="3">
        <v>29000</v>
      </c>
      <c r="Q186" s="3">
        <v>38673</v>
      </c>
      <c r="R186" s="4">
        <v>0.88408663059639847</v>
      </c>
      <c r="S186" s="5">
        <f t="shared" si="116"/>
        <v>29000</v>
      </c>
      <c r="T186" s="5">
        <v>25000</v>
      </c>
      <c r="U186" s="5">
        <v>343</v>
      </c>
      <c r="V186" s="5">
        <v>1000</v>
      </c>
      <c r="W186" s="5">
        <v>0</v>
      </c>
      <c r="X186" s="5">
        <v>0</v>
      </c>
      <c r="Y186" s="5">
        <v>0</v>
      </c>
      <c r="Z186" s="5">
        <v>2657</v>
      </c>
      <c r="AA186" s="5">
        <v>0</v>
      </c>
      <c r="AB186" s="5">
        <v>0</v>
      </c>
      <c r="AC186" s="5">
        <v>0</v>
      </c>
      <c r="AD186" s="5" t="s">
        <v>357</v>
      </c>
      <c r="AE186" s="5">
        <v>0</v>
      </c>
      <c r="AF186" s="5">
        <v>0</v>
      </c>
      <c r="AH186" s="5">
        <v>0</v>
      </c>
      <c r="AJ186" s="3">
        <v>0</v>
      </c>
      <c r="AL186" s="6">
        <f t="shared" si="131"/>
        <v>99.999999999999986</v>
      </c>
      <c r="AM186" s="12">
        <v>86.206896551724128</v>
      </c>
      <c r="AN186" s="12">
        <v>1.1827586206896552</v>
      </c>
      <c r="AO186" s="12">
        <v>3.4482758620689653</v>
      </c>
      <c r="AP186" s="12">
        <v>0</v>
      </c>
      <c r="AQ186" s="12">
        <v>0</v>
      </c>
      <c r="AR186" s="12">
        <v>0</v>
      </c>
      <c r="AS186" s="12">
        <v>9.1620689655172409</v>
      </c>
      <c r="AT186" s="12">
        <v>0</v>
      </c>
      <c r="AU186" s="12">
        <v>0</v>
      </c>
      <c r="AV186" s="12">
        <v>0</v>
      </c>
      <c r="AW186" s="12"/>
      <c r="AX186" s="12">
        <v>0</v>
      </c>
      <c r="AY186" s="12">
        <v>0</v>
      </c>
      <c r="AZ186" s="12">
        <v>0</v>
      </c>
      <c r="BA186" s="12">
        <v>0</v>
      </c>
      <c r="BB186" s="12">
        <v>0</v>
      </c>
      <c r="BC186" s="12">
        <v>0</v>
      </c>
      <c r="BE186" s="12">
        <f t="shared" si="132"/>
        <v>3.4482758620689653</v>
      </c>
      <c r="BF186" s="12">
        <f t="shared" si="133"/>
        <v>9.1620689655172409</v>
      </c>
      <c r="BG186" s="3">
        <f t="shared" si="115"/>
        <v>29000</v>
      </c>
      <c r="BH186" s="5">
        <v>0</v>
      </c>
      <c r="BI186" s="5">
        <v>0</v>
      </c>
      <c r="BJ186" s="5">
        <v>1450</v>
      </c>
      <c r="BK186" s="5">
        <v>4350</v>
      </c>
      <c r="BL186" s="5">
        <v>0</v>
      </c>
      <c r="BM186" s="5">
        <v>0</v>
      </c>
      <c r="BN186" s="5">
        <v>0</v>
      </c>
      <c r="BO186" s="5">
        <v>0</v>
      </c>
      <c r="BP186" s="5">
        <v>11600</v>
      </c>
      <c r="BQ186" s="5">
        <v>11600</v>
      </c>
      <c r="BR186" s="5">
        <v>0</v>
      </c>
      <c r="BS186" s="5">
        <v>0</v>
      </c>
      <c r="BT186" s="5">
        <v>0</v>
      </c>
      <c r="BU186" s="5">
        <v>0</v>
      </c>
      <c r="BV186" s="5"/>
      <c r="BW186" s="5">
        <v>0</v>
      </c>
      <c r="BY186" t="s">
        <v>109</v>
      </c>
      <c r="BZ186" s="12">
        <f t="shared" si="92"/>
        <v>100</v>
      </c>
      <c r="CA186" s="12">
        <v>0</v>
      </c>
      <c r="CB186" s="12">
        <v>0</v>
      </c>
      <c r="CC186" s="12">
        <v>5</v>
      </c>
      <c r="CD186" s="12">
        <v>15</v>
      </c>
      <c r="CE186" s="12">
        <v>0</v>
      </c>
      <c r="CG186" s="12">
        <v>0</v>
      </c>
      <c r="CH186" s="12">
        <v>0</v>
      </c>
      <c r="CI186" s="12">
        <v>40</v>
      </c>
      <c r="CJ186" s="12">
        <v>40</v>
      </c>
      <c r="CK186" s="12">
        <v>0</v>
      </c>
      <c r="CL186" s="12">
        <v>0</v>
      </c>
      <c r="CN186" s="12">
        <v>0</v>
      </c>
      <c r="CR186" s="12">
        <f t="shared" si="134"/>
        <v>5</v>
      </c>
      <c r="CS186" s="12">
        <f t="shared" si="135"/>
        <v>0</v>
      </c>
      <c r="CT186" s="12">
        <f t="shared" si="136"/>
        <v>80</v>
      </c>
      <c r="CU186" s="12">
        <f t="shared" si="137"/>
        <v>0</v>
      </c>
      <c r="CX186" t="s">
        <v>126</v>
      </c>
    </row>
    <row r="187" spans="1:102" x14ac:dyDescent="0.2">
      <c r="A187">
        <v>2015</v>
      </c>
      <c r="B187" t="s">
        <v>487</v>
      </c>
      <c r="C187" t="s">
        <v>270</v>
      </c>
      <c r="D187" s="16">
        <v>22443</v>
      </c>
      <c r="E187" t="s">
        <v>119</v>
      </c>
      <c r="F187" t="s">
        <v>105</v>
      </c>
      <c r="G187" t="s">
        <v>120</v>
      </c>
      <c r="I187" t="s">
        <v>121</v>
      </c>
      <c r="J187">
        <v>1997</v>
      </c>
      <c r="K187">
        <f t="shared" si="138"/>
        <v>18</v>
      </c>
      <c r="L187" t="s">
        <v>165</v>
      </c>
      <c r="M187" t="s">
        <v>149</v>
      </c>
      <c r="N187" t="s">
        <v>356</v>
      </c>
      <c r="O187" s="3">
        <v>35000000</v>
      </c>
      <c r="P187" s="3">
        <v>31200000</v>
      </c>
      <c r="Q187" s="3">
        <v>32235000</v>
      </c>
      <c r="R187" s="4">
        <v>1.019547</v>
      </c>
      <c r="S187" s="5">
        <f t="shared" si="116"/>
        <v>31200000</v>
      </c>
      <c r="T187" s="5">
        <v>31200000</v>
      </c>
      <c r="U187" s="5">
        <v>0</v>
      </c>
      <c r="V187" s="5">
        <v>0</v>
      </c>
      <c r="W187" s="5">
        <v>0</v>
      </c>
      <c r="X187" s="5">
        <v>0</v>
      </c>
      <c r="Y187" s="5">
        <v>0</v>
      </c>
      <c r="Z187" s="5">
        <v>0</v>
      </c>
      <c r="AA187" s="5">
        <v>0</v>
      </c>
      <c r="AB187" s="5">
        <v>0</v>
      </c>
      <c r="AC187" s="5">
        <v>0</v>
      </c>
      <c r="AD187" s="5" t="s">
        <v>357</v>
      </c>
      <c r="AE187" s="5">
        <v>0</v>
      </c>
      <c r="AF187" s="5">
        <v>0</v>
      </c>
      <c r="AH187" s="5">
        <v>0</v>
      </c>
      <c r="AJ187" s="3">
        <v>0</v>
      </c>
      <c r="AL187" s="6">
        <f t="shared" si="131"/>
        <v>100</v>
      </c>
      <c r="AM187" s="12">
        <v>100</v>
      </c>
      <c r="AN187" s="12">
        <v>0</v>
      </c>
      <c r="AO187" s="12">
        <v>0</v>
      </c>
      <c r="AP187" s="12">
        <v>0</v>
      </c>
      <c r="AQ187" s="12">
        <v>0</v>
      </c>
      <c r="AR187" s="12">
        <v>0</v>
      </c>
      <c r="AS187" s="12">
        <v>0</v>
      </c>
      <c r="AT187" s="12">
        <v>0</v>
      </c>
      <c r="AU187" s="12">
        <v>0</v>
      </c>
      <c r="AV187" s="12">
        <v>0</v>
      </c>
      <c r="AW187" s="12"/>
      <c r="AX187" s="12">
        <v>0</v>
      </c>
      <c r="AY187" s="12">
        <v>0</v>
      </c>
      <c r="AZ187" s="12">
        <v>0</v>
      </c>
      <c r="BA187" s="12">
        <v>0</v>
      </c>
      <c r="BB187" s="12">
        <v>0</v>
      </c>
      <c r="BC187" s="12">
        <v>0</v>
      </c>
      <c r="BE187" s="12">
        <f t="shared" si="132"/>
        <v>0</v>
      </c>
      <c r="BF187" s="12">
        <f t="shared" si="133"/>
        <v>0</v>
      </c>
      <c r="BG187" s="3">
        <f t="shared" si="115"/>
        <v>31200000</v>
      </c>
      <c r="BH187">
        <v>500000</v>
      </c>
      <c r="BI187">
        <v>23500000</v>
      </c>
      <c r="BJ187">
        <v>0</v>
      </c>
      <c r="BK187">
        <v>1200000</v>
      </c>
      <c r="BL187">
        <v>6000000</v>
      </c>
      <c r="BM187">
        <v>0</v>
      </c>
      <c r="BN187">
        <v>0</v>
      </c>
      <c r="BO187">
        <v>0</v>
      </c>
      <c r="BP187">
        <v>0</v>
      </c>
      <c r="BQ187">
        <v>0</v>
      </c>
      <c r="BR187">
        <v>0</v>
      </c>
      <c r="BS187">
        <v>0</v>
      </c>
      <c r="BT187">
        <v>0</v>
      </c>
      <c r="BU187">
        <v>0</v>
      </c>
      <c r="BV187">
        <v>0</v>
      </c>
      <c r="BW187">
        <v>0</v>
      </c>
      <c r="BY187" t="s">
        <v>109</v>
      </c>
      <c r="BZ187" s="12">
        <f t="shared" si="92"/>
        <v>100</v>
      </c>
      <c r="CA187" s="10">
        <v>1.6025641025641024</v>
      </c>
      <c r="CB187" s="10">
        <v>75.320512820512818</v>
      </c>
      <c r="CC187" s="10">
        <v>0</v>
      </c>
      <c r="CD187" s="10">
        <v>3.8461538461538463</v>
      </c>
      <c r="CE187" s="10">
        <v>19.230769230769234</v>
      </c>
      <c r="CF187" s="10">
        <v>0</v>
      </c>
      <c r="CG187" s="10">
        <v>0</v>
      </c>
      <c r="CH187" s="10">
        <v>0</v>
      </c>
      <c r="CI187" s="10">
        <v>0</v>
      </c>
      <c r="CJ187" s="10">
        <v>0</v>
      </c>
      <c r="CK187" s="10">
        <v>0</v>
      </c>
      <c r="CL187" s="10">
        <v>0</v>
      </c>
      <c r="CM187" s="10">
        <v>0</v>
      </c>
      <c r="CN187" s="10">
        <v>0</v>
      </c>
      <c r="CO187" s="10"/>
      <c r="CP187" s="10">
        <v>0</v>
      </c>
      <c r="CR187" s="12">
        <f t="shared" si="134"/>
        <v>75.320512820512818</v>
      </c>
      <c r="CS187" s="12">
        <f t="shared" si="135"/>
        <v>19.230769230769234</v>
      </c>
      <c r="CT187" s="12">
        <f t="shared" si="136"/>
        <v>0</v>
      </c>
      <c r="CU187" s="12">
        <f t="shared" si="137"/>
        <v>0</v>
      </c>
      <c r="CX187" t="s">
        <v>110</v>
      </c>
    </row>
    <row r="188" spans="1:102" x14ac:dyDescent="0.2">
      <c r="A188">
        <v>2015</v>
      </c>
      <c r="B188" t="s">
        <v>488</v>
      </c>
      <c r="C188" t="s">
        <v>270</v>
      </c>
      <c r="D188" s="16">
        <v>23063</v>
      </c>
      <c r="E188" t="s">
        <v>119</v>
      </c>
      <c r="F188" t="s">
        <v>105</v>
      </c>
      <c r="G188" t="s">
        <v>106</v>
      </c>
      <c r="I188" t="s">
        <v>106</v>
      </c>
      <c r="J188">
        <v>2010</v>
      </c>
      <c r="K188">
        <f t="shared" si="138"/>
        <v>5</v>
      </c>
      <c r="L188" t="s">
        <v>122</v>
      </c>
      <c r="M188" t="s">
        <v>122</v>
      </c>
      <c r="N188" t="s">
        <v>381</v>
      </c>
      <c r="O188" s="3">
        <v>125000</v>
      </c>
      <c r="P188" s="3">
        <v>110000</v>
      </c>
      <c r="Q188" s="3">
        <v>110000</v>
      </c>
      <c r="R188" s="4">
        <v>0.97416000000000003</v>
      </c>
      <c r="S188" s="5">
        <f t="shared" si="116"/>
        <v>109700</v>
      </c>
      <c r="T188" s="5">
        <v>46400</v>
      </c>
      <c r="U188" s="5">
        <v>300</v>
      </c>
      <c r="V188" s="5">
        <v>55000</v>
      </c>
      <c r="W188" s="5">
        <v>1000</v>
      </c>
      <c r="X188" s="5">
        <v>3000</v>
      </c>
      <c r="Y188" s="5">
        <v>1000</v>
      </c>
      <c r="Z188" s="5">
        <v>0</v>
      </c>
      <c r="AA188" s="5">
        <v>1000</v>
      </c>
      <c r="AB188" s="5">
        <v>1000</v>
      </c>
      <c r="AC188" s="5">
        <v>1000</v>
      </c>
      <c r="AD188" s="5" t="s">
        <v>357</v>
      </c>
      <c r="AE188" s="5">
        <v>0</v>
      </c>
      <c r="AF188" s="5">
        <v>0</v>
      </c>
      <c r="AH188" s="5">
        <v>0</v>
      </c>
      <c r="AJ188" s="3">
        <v>0</v>
      </c>
      <c r="AL188" s="6">
        <f t="shared" si="131"/>
        <v>100.00000000000003</v>
      </c>
      <c r="AM188" s="12">
        <v>42.297174111212399</v>
      </c>
      <c r="AN188" s="12">
        <v>0.27347310847766637</v>
      </c>
      <c r="AO188" s="12">
        <v>50.136736554238837</v>
      </c>
      <c r="AP188" s="12">
        <v>0.91157702825888776</v>
      </c>
      <c r="AQ188" s="12">
        <v>2.7347310847766639</v>
      </c>
      <c r="AR188" s="12">
        <v>0.91157702825888776</v>
      </c>
      <c r="AS188" s="12">
        <v>0</v>
      </c>
      <c r="AT188" s="12">
        <v>0.91157702825888776</v>
      </c>
      <c r="AU188" s="12">
        <v>0.91157702825888776</v>
      </c>
      <c r="AV188" s="12">
        <v>0.91157702825888776</v>
      </c>
      <c r="AW188" s="12"/>
      <c r="AX188" s="12">
        <v>0</v>
      </c>
      <c r="AY188" s="12">
        <v>0</v>
      </c>
      <c r="AZ188" s="12">
        <v>0</v>
      </c>
      <c r="BA188" s="12">
        <v>0</v>
      </c>
      <c r="BB188" s="12">
        <v>0</v>
      </c>
      <c r="BC188" s="12">
        <v>0</v>
      </c>
      <c r="BE188" s="12">
        <f t="shared" si="132"/>
        <v>51.048313582497727</v>
      </c>
      <c r="BF188" s="12">
        <f t="shared" si="133"/>
        <v>2.734731084776663</v>
      </c>
      <c r="BG188" s="3">
        <f t="shared" si="115"/>
        <v>110000</v>
      </c>
      <c r="BH188">
        <v>0</v>
      </c>
      <c r="BI188">
        <v>0</v>
      </c>
      <c r="BJ188">
        <v>110000</v>
      </c>
      <c r="BK188">
        <v>0</v>
      </c>
      <c r="BL188">
        <v>0</v>
      </c>
      <c r="BM188">
        <v>0</v>
      </c>
      <c r="BN188">
        <v>0</v>
      </c>
      <c r="BO188">
        <v>0</v>
      </c>
      <c r="BP188">
        <v>0</v>
      </c>
      <c r="BQ188">
        <v>0</v>
      </c>
      <c r="BR188">
        <v>0</v>
      </c>
      <c r="BS188">
        <v>0</v>
      </c>
      <c r="BT188">
        <v>0</v>
      </c>
      <c r="BU188">
        <v>0</v>
      </c>
      <c r="BV188">
        <v>0</v>
      </c>
      <c r="BW188">
        <v>0</v>
      </c>
      <c r="BY188" t="s">
        <v>109</v>
      </c>
      <c r="BZ188" s="12">
        <f t="shared" si="92"/>
        <v>100</v>
      </c>
      <c r="CA188" s="10">
        <v>0</v>
      </c>
      <c r="CB188" s="10">
        <v>0</v>
      </c>
      <c r="CC188" s="10">
        <v>100</v>
      </c>
      <c r="CD188" s="10">
        <v>0</v>
      </c>
      <c r="CE188" s="10">
        <v>0</v>
      </c>
      <c r="CF188" s="10">
        <v>0</v>
      </c>
      <c r="CG188" s="10">
        <v>0</v>
      </c>
      <c r="CH188" s="10">
        <v>0</v>
      </c>
      <c r="CI188" s="10">
        <v>0</v>
      </c>
      <c r="CJ188" s="10">
        <v>0</v>
      </c>
      <c r="CK188" s="10">
        <v>0</v>
      </c>
      <c r="CL188" s="10">
        <v>0</v>
      </c>
      <c r="CM188" s="10">
        <v>0</v>
      </c>
      <c r="CN188" s="10">
        <v>0</v>
      </c>
      <c r="CO188" s="10"/>
      <c r="CP188" s="10">
        <v>0</v>
      </c>
      <c r="CR188" s="12">
        <f t="shared" si="134"/>
        <v>100</v>
      </c>
      <c r="CS188" s="12">
        <f t="shared" si="135"/>
        <v>0</v>
      </c>
      <c r="CT188" s="12">
        <f t="shared" si="136"/>
        <v>0</v>
      </c>
      <c r="CU188" s="12">
        <f t="shared" si="137"/>
        <v>0</v>
      </c>
      <c r="CX188" t="s">
        <v>126</v>
      </c>
    </row>
    <row r="189" spans="1:102" x14ac:dyDescent="0.2">
      <c r="A189">
        <v>2015</v>
      </c>
      <c r="B189" t="s">
        <v>489</v>
      </c>
      <c r="C189" t="s">
        <v>266</v>
      </c>
      <c r="D189" s="16">
        <v>21550</v>
      </c>
      <c r="E189" t="s">
        <v>119</v>
      </c>
      <c r="F189" t="s">
        <v>105</v>
      </c>
      <c r="G189" t="s">
        <v>142</v>
      </c>
      <c r="I189" t="s">
        <v>143</v>
      </c>
      <c r="J189">
        <v>2011</v>
      </c>
      <c r="K189">
        <f t="shared" si="138"/>
        <v>4</v>
      </c>
      <c r="L189" t="s">
        <v>122</v>
      </c>
      <c r="M189" t="s">
        <v>122</v>
      </c>
      <c r="N189" t="s">
        <v>360</v>
      </c>
      <c r="O189" s="3">
        <v>52865</v>
      </c>
      <c r="P189" s="3">
        <v>52865</v>
      </c>
      <c r="Q189" s="3">
        <v>64059</v>
      </c>
      <c r="R189" s="4">
        <v>1.341403821053627</v>
      </c>
      <c r="S189" s="5">
        <f t="shared" si="116"/>
        <v>52865</v>
      </c>
      <c r="T189" s="5">
        <v>52715</v>
      </c>
      <c r="U189" s="5">
        <v>0</v>
      </c>
      <c r="V189" s="5">
        <v>0</v>
      </c>
      <c r="W189" s="5">
        <v>0</v>
      </c>
      <c r="X189" s="5">
        <v>0</v>
      </c>
      <c r="Y189" s="5">
        <v>0</v>
      </c>
      <c r="Z189" s="5">
        <v>0</v>
      </c>
      <c r="AA189" s="5">
        <v>0</v>
      </c>
      <c r="AB189" s="5">
        <v>0</v>
      </c>
      <c r="AC189" s="5">
        <v>0</v>
      </c>
      <c r="AD189" s="5" t="s">
        <v>357</v>
      </c>
      <c r="AE189" s="5">
        <v>0</v>
      </c>
      <c r="AF189" s="5">
        <v>150</v>
      </c>
      <c r="AG189" s="5" t="s">
        <v>490</v>
      </c>
      <c r="AH189" s="5">
        <v>0</v>
      </c>
      <c r="AJ189" s="3">
        <v>0</v>
      </c>
      <c r="AL189" s="6">
        <f t="shared" si="131"/>
        <v>100</v>
      </c>
      <c r="AM189" s="12">
        <v>99.716258394022503</v>
      </c>
      <c r="AN189" s="12">
        <v>0</v>
      </c>
      <c r="AO189" s="12">
        <v>0</v>
      </c>
      <c r="AP189" s="12">
        <v>0</v>
      </c>
      <c r="AQ189" s="12">
        <v>0</v>
      </c>
      <c r="AR189" s="12">
        <v>0</v>
      </c>
      <c r="AS189" s="12">
        <v>0</v>
      </c>
      <c r="AT189" s="12">
        <v>0</v>
      </c>
      <c r="AU189" s="12">
        <v>0</v>
      </c>
      <c r="AV189" s="12">
        <v>0</v>
      </c>
      <c r="AW189" s="12"/>
      <c r="AX189" s="12">
        <v>0</v>
      </c>
      <c r="AY189" s="12">
        <v>0.28374160597748982</v>
      </c>
      <c r="AZ189" s="12"/>
      <c r="BA189" s="12">
        <v>0</v>
      </c>
      <c r="BB189" s="12">
        <v>0</v>
      </c>
      <c r="BC189" s="12">
        <v>0</v>
      </c>
      <c r="BE189" s="12">
        <f t="shared" si="132"/>
        <v>0</v>
      </c>
      <c r="BF189" s="12">
        <f t="shared" si="133"/>
        <v>0.28374160597748982</v>
      </c>
      <c r="BG189" s="3">
        <f t="shared" si="115"/>
        <v>52865</v>
      </c>
      <c r="BH189">
        <v>5853</v>
      </c>
      <c r="BI189">
        <v>0</v>
      </c>
      <c r="BJ189">
        <v>25103</v>
      </c>
      <c r="BK189">
        <v>20852</v>
      </c>
      <c r="BL189">
        <v>0</v>
      </c>
      <c r="BM189">
        <v>0</v>
      </c>
      <c r="BN189">
        <v>0</v>
      </c>
      <c r="BO189">
        <v>652</v>
      </c>
      <c r="BP189">
        <v>0</v>
      </c>
      <c r="BQ189">
        <v>0</v>
      </c>
      <c r="BR189">
        <v>255</v>
      </c>
      <c r="BS189">
        <v>0</v>
      </c>
      <c r="BT189">
        <v>0</v>
      </c>
      <c r="BU189">
        <v>150</v>
      </c>
      <c r="BV189" t="s">
        <v>491</v>
      </c>
      <c r="BW189">
        <v>0</v>
      </c>
      <c r="BY189" t="s">
        <v>109</v>
      </c>
      <c r="BZ189" s="12">
        <f t="shared" si="92"/>
        <v>100</v>
      </c>
      <c r="CA189" s="10">
        <v>11.071597465241654</v>
      </c>
      <c r="CB189" s="10">
        <v>0</v>
      </c>
      <c r="CC189" s="10">
        <v>47.485103565686181</v>
      </c>
      <c r="CD189" s="10">
        <v>39.443866452284119</v>
      </c>
      <c r="CE189" s="10">
        <v>0</v>
      </c>
      <c r="CF189" s="10">
        <v>0</v>
      </c>
      <c r="CG189" s="10">
        <v>0</v>
      </c>
      <c r="CH189" s="10">
        <v>1.2333301806488224</v>
      </c>
      <c r="CI189" s="10">
        <v>0</v>
      </c>
      <c r="CJ189" s="10">
        <v>0</v>
      </c>
      <c r="CK189" s="10">
        <v>0.4823607301617327</v>
      </c>
      <c r="CL189" s="10">
        <v>0</v>
      </c>
      <c r="CM189" s="10">
        <v>0</v>
      </c>
      <c r="CN189" s="10">
        <v>0.28374160597748982</v>
      </c>
      <c r="CO189" s="10"/>
      <c r="CP189" s="10">
        <v>0</v>
      </c>
      <c r="CR189" s="12">
        <f t="shared" si="134"/>
        <v>47.485103565686181</v>
      </c>
      <c r="CS189" s="12">
        <f t="shared" si="135"/>
        <v>0</v>
      </c>
      <c r="CT189" s="12">
        <f t="shared" si="136"/>
        <v>1.7156909108105551</v>
      </c>
      <c r="CU189" s="12">
        <f t="shared" si="137"/>
        <v>0.28374160597748982</v>
      </c>
      <c r="CX189" t="s">
        <v>126</v>
      </c>
    </row>
    <row r="190" spans="1:102" x14ac:dyDescent="0.2">
      <c r="A190">
        <v>2015</v>
      </c>
      <c r="B190" t="s">
        <v>492</v>
      </c>
      <c r="C190" t="s">
        <v>493</v>
      </c>
      <c r="D190" s="16">
        <v>20001</v>
      </c>
      <c r="E190" t="s">
        <v>119</v>
      </c>
      <c r="F190" t="s">
        <v>105</v>
      </c>
      <c r="G190" t="s">
        <v>106</v>
      </c>
      <c r="I190" t="s">
        <v>106</v>
      </c>
      <c r="J190">
        <v>1989</v>
      </c>
      <c r="K190">
        <f t="shared" si="138"/>
        <v>26</v>
      </c>
      <c r="L190" t="s">
        <v>148</v>
      </c>
      <c r="M190" t="s">
        <v>149</v>
      </c>
      <c r="N190" t="s">
        <v>356</v>
      </c>
      <c r="O190" s="3">
        <v>13915609</v>
      </c>
      <c r="P190" s="3">
        <v>6517075</v>
      </c>
      <c r="Q190" s="3">
        <v>13452519</v>
      </c>
      <c r="R190" s="4">
        <v>1.0701607477617401</v>
      </c>
      <c r="S190" s="5">
        <f t="shared" si="116"/>
        <v>6517075</v>
      </c>
      <c r="T190" s="5">
        <f>P190*(AM190/100)</f>
        <v>130341.5</v>
      </c>
      <c r="U190" s="5">
        <f>P190*(AN190/100)</f>
        <v>130341.5</v>
      </c>
      <c r="V190" s="5">
        <f>P190*(AO190/100)</f>
        <v>0</v>
      </c>
      <c r="W190" s="5">
        <f>P190*(AP190/100)</f>
        <v>0</v>
      </c>
      <c r="X190" s="5">
        <f>P190*(AQ190/100)</f>
        <v>0</v>
      </c>
      <c r="Y190" s="5">
        <f>P190*(AR190/100)</f>
        <v>0</v>
      </c>
      <c r="Z190" s="5">
        <f>P190*(AS190/100)</f>
        <v>0</v>
      </c>
      <c r="AA190" s="5">
        <f>P190*(AT190/100)</f>
        <v>0</v>
      </c>
      <c r="AB190" s="5">
        <f>P190*(AU190/100)</f>
        <v>0</v>
      </c>
      <c r="AC190" s="5">
        <f>P190*(AV190/100)</f>
        <v>6256392</v>
      </c>
      <c r="AE190" s="5">
        <f>P190*(AX190/100)</f>
        <v>0</v>
      </c>
      <c r="AF190" s="5">
        <f>P190*(AY190/100)</f>
        <v>0</v>
      </c>
      <c r="AH190" s="5">
        <f>P190*(BA190/100)</f>
        <v>0</v>
      </c>
      <c r="AI190" s="5"/>
      <c r="AJ190" s="5">
        <f>P190*(BC190/100)</f>
        <v>0</v>
      </c>
      <c r="AL190" s="6">
        <f t="shared" si="131"/>
        <v>100</v>
      </c>
      <c r="AM190" s="6">
        <v>2</v>
      </c>
      <c r="AN190" s="6">
        <v>2</v>
      </c>
      <c r="AO190" s="6">
        <v>0</v>
      </c>
      <c r="AP190" s="6">
        <v>0</v>
      </c>
      <c r="AQ190" s="6">
        <v>0</v>
      </c>
      <c r="AR190" s="6">
        <v>0</v>
      </c>
      <c r="AS190" s="6">
        <v>0</v>
      </c>
      <c r="AT190" s="6">
        <v>0</v>
      </c>
      <c r="AU190" s="6">
        <v>0</v>
      </c>
      <c r="AV190" s="6">
        <v>96</v>
      </c>
      <c r="AW190" s="6"/>
      <c r="AX190" s="6">
        <v>0</v>
      </c>
      <c r="AY190" s="6">
        <v>0</v>
      </c>
      <c r="AZ190" s="6"/>
      <c r="BA190" s="6">
        <v>0</v>
      </c>
      <c r="BB190" s="6"/>
      <c r="BC190" s="6">
        <v>0</v>
      </c>
      <c r="BD190" s="6"/>
      <c r="BE190" s="12">
        <f t="shared" si="132"/>
        <v>0</v>
      </c>
      <c r="BF190" s="12">
        <f t="shared" si="133"/>
        <v>96</v>
      </c>
      <c r="BG190" s="3">
        <f t="shared" si="115"/>
        <v>6517075</v>
      </c>
      <c r="BH190" s="5">
        <v>0</v>
      </c>
      <c r="BI190" s="5">
        <v>0</v>
      </c>
      <c r="BJ190" s="5">
        <v>65170.75</v>
      </c>
      <c r="BK190" s="5">
        <v>65170.75</v>
      </c>
      <c r="BL190" s="5">
        <v>0</v>
      </c>
      <c r="BM190" s="5">
        <v>0</v>
      </c>
      <c r="BN190" s="5">
        <v>0</v>
      </c>
      <c r="BO190" s="5">
        <v>0</v>
      </c>
      <c r="BP190" s="5">
        <v>4301269.5</v>
      </c>
      <c r="BQ190" s="5">
        <v>0</v>
      </c>
      <c r="BR190" s="5">
        <v>0</v>
      </c>
      <c r="BS190" s="5">
        <v>0</v>
      </c>
      <c r="BT190" s="5">
        <v>0</v>
      </c>
      <c r="BU190" s="5">
        <v>2085464</v>
      </c>
      <c r="BV190" s="5"/>
      <c r="BW190" s="5">
        <v>0</v>
      </c>
      <c r="BY190" t="s">
        <v>109</v>
      </c>
      <c r="BZ190" s="12">
        <f t="shared" si="92"/>
        <v>100</v>
      </c>
      <c r="CA190" s="12">
        <v>0</v>
      </c>
      <c r="CB190" s="12">
        <v>0</v>
      </c>
      <c r="CC190" s="12">
        <v>1</v>
      </c>
      <c r="CD190" s="12">
        <v>1</v>
      </c>
      <c r="CE190" s="12">
        <v>0</v>
      </c>
      <c r="CG190" s="12">
        <v>0</v>
      </c>
      <c r="CH190" s="12">
        <v>0</v>
      </c>
      <c r="CI190" s="12">
        <v>66</v>
      </c>
      <c r="CJ190" s="12">
        <v>0</v>
      </c>
      <c r="CK190" s="12">
        <v>0</v>
      </c>
      <c r="CL190" s="12">
        <v>0</v>
      </c>
      <c r="CN190" s="12">
        <v>32</v>
      </c>
      <c r="CO190" t="s">
        <v>494</v>
      </c>
      <c r="CR190" s="12">
        <f t="shared" si="134"/>
        <v>1</v>
      </c>
      <c r="CS190" s="12">
        <f t="shared" si="135"/>
        <v>0</v>
      </c>
      <c r="CT190" s="12">
        <f t="shared" si="136"/>
        <v>66</v>
      </c>
      <c r="CU190" s="12">
        <f t="shared" si="137"/>
        <v>32</v>
      </c>
      <c r="CX190" t="s">
        <v>126</v>
      </c>
    </row>
    <row r="191" spans="1:102" x14ac:dyDescent="0.2">
      <c r="A191">
        <v>2015</v>
      </c>
      <c r="B191" t="s">
        <v>495</v>
      </c>
      <c r="C191" t="s">
        <v>118</v>
      </c>
      <c r="D191" s="16">
        <v>27604</v>
      </c>
      <c r="E191" t="s">
        <v>119</v>
      </c>
      <c r="F191" t="s">
        <v>105</v>
      </c>
      <c r="G191" t="s">
        <v>120</v>
      </c>
      <c r="I191" t="s">
        <v>121</v>
      </c>
      <c r="J191">
        <v>2008</v>
      </c>
      <c r="K191">
        <f t="shared" si="138"/>
        <v>7</v>
      </c>
      <c r="L191" t="s">
        <v>131</v>
      </c>
      <c r="M191" t="s">
        <v>131</v>
      </c>
      <c r="N191" t="s">
        <v>381</v>
      </c>
      <c r="O191" s="3">
        <v>5900000</v>
      </c>
      <c r="P191" s="3">
        <v>5700000</v>
      </c>
      <c r="Q191" s="3">
        <v>4589368</v>
      </c>
      <c r="R191" s="4">
        <v>0.88152248745762707</v>
      </c>
      <c r="S191" s="5">
        <f t="shared" si="116"/>
        <v>5700000</v>
      </c>
      <c r="T191" s="5">
        <f>P191*(AM191/100)</f>
        <v>5016000</v>
      </c>
      <c r="U191" s="5">
        <f>P191*(AN191/100)</f>
        <v>0</v>
      </c>
      <c r="V191" s="5">
        <f>P191*(AO191/100)</f>
        <v>0</v>
      </c>
      <c r="W191" s="5">
        <f>P191*(AP191/100)</f>
        <v>57000</v>
      </c>
      <c r="X191" s="5">
        <f>P191*(AQ191/100)</f>
        <v>171000</v>
      </c>
      <c r="Y191" s="5">
        <f>P191*(AR191/100)</f>
        <v>0</v>
      </c>
      <c r="Z191" s="5">
        <f>P191*(AS191/100)</f>
        <v>57000</v>
      </c>
      <c r="AA191" s="5">
        <f>P191*(AT191/100)</f>
        <v>57000</v>
      </c>
      <c r="AB191" s="5">
        <f>P191*(AU191/100)</f>
        <v>57000</v>
      </c>
      <c r="AC191" s="5">
        <f>P191*(AV191/100)</f>
        <v>285000</v>
      </c>
      <c r="AE191" s="5">
        <f>P191*(AX191/100)</f>
        <v>0</v>
      </c>
      <c r="AF191" s="5">
        <f>P191*(AY191/100)</f>
        <v>0</v>
      </c>
      <c r="AH191" s="5">
        <f>P191*(BA191/100)</f>
        <v>0</v>
      </c>
      <c r="AI191" s="5"/>
      <c r="AJ191" s="5">
        <f>P191*(BC191/100)</f>
        <v>0</v>
      </c>
      <c r="AL191" s="6">
        <f t="shared" si="131"/>
        <v>100</v>
      </c>
      <c r="AM191" s="6">
        <v>88</v>
      </c>
      <c r="AN191" s="6">
        <v>0</v>
      </c>
      <c r="AO191" s="6">
        <v>0</v>
      </c>
      <c r="AP191" s="6">
        <v>1</v>
      </c>
      <c r="AQ191" s="6">
        <v>3</v>
      </c>
      <c r="AR191" s="6">
        <v>0</v>
      </c>
      <c r="AS191" s="6">
        <v>1</v>
      </c>
      <c r="AT191" s="6">
        <v>1</v>
      </c>
      <c r="AU191" s="6">
        <v>1</v>
      </c>
      <c r="AV191" s="6">
        <v>5</v>
      </c>
      <c r="AW191" s="6"/>
      <c r="AX191" s="6">
        <v>0</v>
      </c>
      <c r="AY191" s="6">
        <v>0</v>
      </c>
      <c r="AZ191" s="6"/>
      <c r="BA191" s="6">
        <v>0</v>
      </c>
      <c r="BB191" s="6"/>
      <c r="BC191" s="6">
        <v>0</v>
      </c>
      <c r="BD191" s="6"/>
      <c r="BE191" s="12">
        <f t="shared" si="132"/>
        <v>1</v>
      </c>
      <c r="BF191" s="12">
        <f t="shared" si="133"/>
        <v>8</v>
      </c>
      <c r="BG191" s="3">
        <f t="shared" si="115"/>
        <v>5700000</v>
      </c>
      <c r="BH191" s="5">
        <v>0</v>
      </c>
      <c r="BI191" s="5">
        <v>0</v>
      </c>
      <c r="BJ191" s="5">
        <v>5700000</v>
      </c>
      <c r="BK191" s="5">
        <v>0</v>
      </c>
      <c r="BL191" s="5">
        <v>0</v>
      </c>
      <c r="BM191" s="5">
        <v>0</v>
      </c>
      <c r="BN191" s="5">
        <v>0</v>
      </c>
      <c r="BO191" s="5">
        <v>0</v>
      </c>
      <c r="BP191" s="5">
        <v>0</v>
      </c>
      <c r="BQ191" s="5">
        <v>0</v>
      </c>
      <c r="BR191" s="5">
        <v>0</v>
      </c>
      <c r="BS191" s="5">
        <v>0</v>
      </c>
      <c r="BT191" s="5">
        <v>0</v>
      </c>
      <c r="BU191" s="5">
        <v>0</v>
      </c>
      <c r="BV191" s="5"/>
      <c r="BW191" s="5">
        <v>0</v>
      </c>
      <c r="BY191" t="s">
        <v>109</v>
      </c>
      <c r="BZ191" s="12">
        <f t="shared" si="92"/>
        <v>100</v>
      </c>
      <c r="CA191" s="12">
        <v>0</v>
      </c>
      <c r="CB191" s="12">
        <v>0</v>
      </c>
      <c r="CC191" s="12">
        <v>100</v>
      </c>
      <c r="CD191" s="12">
        <v>0</v>
      </c>
      <c r="CE191" s="12">
        <v>0</v>
      </c>
      <c r="CG191" s="12">
        <v>0</v>
      </c>
      <c r="CH191" s="12">
        <v>0</v>
      </c>
      <c r="CI191" s="12">
        <v>0</v>
      </c>
      <c r="CJ191" s="12">
        <v>0</v>
      </c>
      <c r="CK191" s="12">
        <v>0</v>
      </c>
      <c r="CL191" s="12">
        <v>0</v>
      </c>
      <c r="CN191" s="12">
        <v>0</v>
      </c>
      <c r="CR191" s="12">
        <f t="shared" si="134"/>
        <v>100</v>
      </c>
      <c r="CS191" s="12">
        <f t="shared" si="135"/>
        <v>0</v>
      </c>
      <c r="CT191" s="12">
        <f t="shared" si="136"/>
        <v>0</v>
      </c>
      <c r="CU191" s="12">
        <f t="shared" si="137"/>
        <v>0</v>
      </c>
      <c r="CX191" t="s">
        <v>110</v>
      </c>
    </row>
    <row r="192" spans="1:102" x14ac:dyDescent="0.2">
      <c r="A192">
        <v>2015</v>
      </c>
      <c r="B192" t="s">
        <v>496</v>
      </c>
      <c r="C192" t="s">
        <v>344</v>
      </c>
      <c r="D192" s="16">
        <v>30324</v>
      </c>
      <c r="E192" t="s">
        <v>119</v>
      </c>
      <c r="F192" t="s">
        <v>105</v>
      </c>
      <c r="G192" t="s">
        <v>120</v>
      </c>
      <c r="I192" t="s">
        <v>121</v>
      </c>
      <c r="J192">
        <v>1998</v>
      </c>
      <c r="K192">
        <f t="shared" si="138"/>
        <v>17</v>
      </c>
      <c r="L192" t="s">
        <v>165</v>
      </c>
      <c r="M192" t="s">
        <v>149</v>
      </c>
      <c r="N192" t="s">
        <v>356</v>
      </c>
      <c r="O192" s="3">
        <v>1746096</v>
      </c>
      <c r="P192" s="3">
        <v>1750867</v>
      </c>
      <c r="Q192" s="3">
        <v>1712394</v>
      </c>
      <c r="R192" s="4">
        <v>1.0856334119086235</v>
      </c>
      <c r="S192" s="5">
        <f t="shared" si="116"/>
        <v>1750867</v>
      </c>
      <c r="T192" s="5">
        <v>1404044</v>
      </c>
      <c r="U192" s="5">
        <v>2300</v>
      </c>
      <c r="V192" s="5">
        <v>2533</v>
      </c>
      <c r="W192" s="5">
        <v>0</v>
      </c>
      <c r="X192" s="5">
        <v>164366</v>
      </c>
      <c r="Y192" s="5">
        <v>95801</v>
      </c>
      <c r="Z192" s="5">
        <v>35000</v>
      </c>
      <c r="AA192" s="5">
        <v>0</v>
      </c>
      <c r="AB192" s="5">
        <v>0</v>
      </c>
      <c r="AC192" s="5">
        <v>46823</v>
      </c>
      <c r="AD192" s="5" t="s">
        <v>357</v>
      </c>
      <c r="AE192" s="5">
        <v>0</v>
      </c>
      <c r="AF192" s="5">
        <v>0</v>
      </c>
      <c r="AH192" s="5">
        <v>0</v>
      </c>
      <c r="AJ192" s="3">
        <v>0</v>
      </c>
      <c r="AL192" s="6">
        <f t="shared" si="131"/>
        <v>100</v>
      </c>
      <c r="AM192" s="12">
        <v>80.191356625032057</v>
      </c>
      <c r="AN192" s="12">
        <v>0.13136349020228263</v>
      </c>
      <c r="AO192" s="12">
        <v>0.14467118290538344</v>
      </c>
      <c r="AP192" s="12">
        <v>0</v>
      </c>
      <c r="AQ192" s="12">
        <v>9.3876919263427787</v>
      </c>
      <c r="AR192" s="12">
        <v>5.4716320542908168</v>
      </c>
      <c r="AS192" s="12">
        <v>1.9990096335129968</v>
      </c>
      <c r="AT192" s="12">
        <v>0</v>
      </c>
      <c r="AU192" s="12">
        <v>0</v>
      </c>
      <c r="AV192" s="12">
        <v>2.6742750877136867</v>
      </c>
      <c r="AW192" s="12"/>
      <c r="AX192" s="12">
        <v>0</v>
      </c>
      <c r="AY192" s="12">
        <v>0</v>
      </c>
      <c r="AZ192" s="12">
        <v>0</v>
      </c>
      <c r="BA192" s="12">
        <v>0</v>
      </c>
      <c r="BB192" s="12">
        <v>0</v>
      </c>
      <c r="BC192" s="12">
        <v>0</v>
      </c>
      <c r="BE192" s="12">
        <f t="shared" si="132"/>
        <v>0.14467118290538344</v>
      </c>
      <c r="BF192" s="12">
        <f t="shared" si="133"/>
        <v>4.6732847212266835</v>
      </c>
      <c r="BG192" s="3">
        <f t="shared" si="115"/>
        <v>1750867</v>
      </c>
      <c r="BH192" s="5">
        <v>140069.36000000002</v>
      </c>
      <c r="BI192" s="5">
        <v>0</v>
      </c>
      <c r="BJ192" s="5">
        <v>35017.340000000004</v>
      </c>
      <c r="BK192" s="5">
        <v>1540762.96</v>
      </c>
      <c r="BL192" s="5">
        <v>0</v>
      </c>
      <c r="BM192" s="5">
        <v>0</v>
      </c>
      <c r="BN192" s="5">
        <v>0</v>
      </c>
      <c r="BO192" s="5">
        <v>35017.340000000004</v>
      </c>
      <c r="BP192" s="5">
        <v>0</v>
      </c>
      <c r="BQ192" s="5">
        <v>0</v>
      </c>
      <c r="BR192" s="5">
        <v>0</v>
      </c>
      <c r="BS192" s="5">
        <v>0</v>
      </c>
      <c r="BT192" s="5">
        <v>0</v>
      </c>
      <c r="BU192" s="5">
        <v>0</v>
      </c>
      <c r="BV192" s="5"/>
      <c r="BW192" s="5">
        <v>0</v>
      </c>
      <c r="BY192" t="s">
        <v>109</v>
      </c>
      <c r="BZ192" s="12">
        <f t="shared" si="92"/>
        <v>100</v>
      </c>
      <c r="CA192" s="12">
        <v>8</v>
      </c>
      <c r="CB192" s="12">
        <v>0</v>
      </c>
      <c r="CC192" s="12">
        <v>2</v>
      </c>
      <c r="CD192" s="12">
        <v>88</v>
      </c>
      <c r="CE192" s="12">
        <v>0</v>
      </c>
      <c r="CG192" s="12">
        <v>0</v>
      </c>
      <c r="CH192" s="12">
        <v>2</v>
      </c>
      <c r="CI192" s="12">
        <v>0</v>
      </c>
      <c r="CJ192" s="12">
        <v>0</v>
      </c>
      <c r="CK192" s="12">
        <v>0</v>
      </c>
      <c r="CL192" s="12">
        <v>0</v>
      </c>
      <c r="CN192" s="12">
        <v>0</v>
      </c>
      <c r="CR192" s="12">
        <f t="shared" si="134"/>
        <v>2</v>
      </c>
      <c r="CS192" s="12">
        <f t="shared" si="135"/>
        <v>0</v>
      </c>
      <c r="CT192" s="12">
        <f t="shared" si="136"/>
        <v>2</v>
      </c>
      <c r="CU192" s="12">
        <f t="shared" si="137"/>
        <v>0</v>
      </c>
      <c r="CX192" t="s">
        <v>110</v>
      </c>
    </row>
    <row r="193" spans="1:102" x14ac:dyDescent="0.2">
      <c r="A193">
        <v>2015</v>
      </c>
      <c r="B193" t="s">
        <v>497</v>
      </c>
      <c r="C193" t="s">
        <v>270</v>
      </c>
      <c r="D193" s="16">
        <v>23059</v>
      </c>
      <c r="E193" t="s">
        <v>119</v>
      </c>
      <c r="F193" t="s">
        <v>105</v>
      </c>
      <c r="G193" t="s">
        <v>120</v>
      </c>
      <c r="I193" t="s">
        <v>121</v>
      </c>
      <c r="J193">
        <v>2010</v>
      </c>
      <c r="K193">
        <f t="shared" si="138"/>
        <v>5</v>
      </c>
      <c r="L193" t="s">
        <v>122</v>
      </c>
      <c r="M193" t="s">
        <v>122</v>
      </c>
      <c r="N193" t="s">
        <v>381</v>
      </c>
      <c r="O193" s="3">
        <v>1400000</v>
      </c>
      <c r="P193" s="3">
        <v>1400000</v>
      </c>
      <c r="Q193" s="3">
        <v>926000</v>
      </c>
      <c r="R193" s="4">
        <v>0.73220142857142856</v>
      </c>
      <c r="S193" s="5">
        <f t="shared" si="116"/>
        <v>1400000</v>
      </c>
      <c r="T193" s="5">
        <f>P193*(AM193/100)</f>
        <v>1120000</v>
      </c>
      <c r="U193" s="5">
        <f>P193*(AN193/100)</f>
        <v>0</v>
      </c>
      <c r="V193" s="5">
        <f>P193*(AO193/100)</f>
        <v>70000</v>
      </c>
      <c r="W193" s="5">
        <f>P193*(AP193/100)</f>
        <v>0</v>
      </c>
      <c r="X193" s="5">
        <f>P193*(AQ193/100)</f>
        <v>35000</v>
      </c>
      <c r="Y193" s="5">
        <f>P193*(AR193/100)</f>
        <v>70000</v>
      </c>
      <c r="Z193" s="5">
        <f>P193*(AS193/100)</f>
        <v>0</v>
      </c>
      <c r="AA193" s="5">
        <f>P193*(AT193/100)</f>
        <v>35000</v>
      </c>
      <c r="AB193" s="5">
        <f>P193*(AU193/100)</f>
        <v>0</v>
      </c>
      <c r="AC193" s="5">
        <f>P193*(AV193/100)</f>
        <v>0</v>
      </c>
      <c r="AE193" s="5">
        <f>P193*(AX193/100)</f>
        <v>0</v>
      </c>
      <c r="AF193" s="5">
        <f>P193*(AY193/100)</f>
        <v>70000</v>
      </c>
      <c r="AH193" s="5">
        <f>P193*(BA193/100)</f>
        <v>0</v>
      </c>
      <c r="AI193" s="5"/>
      <c r="AJ193" s="5">
        <f>P193*(BC193/100)</f>
        <v>0</v>
      </c>
      <c r="AL193" s="6">
        <f t="shared" si="131"/>
        <v>100</v>
      </c>
      <c r="AM193" s="6">
        <v>80</v>
      </c>
      <c r="AN193" s="6">
        <v>0</v>
      </c>
      <c r="AO193" s="6">
        <v>5</v>
      </c>
      <c r="AP193" s="6">
        <v>0</v>
      </c>
      <c r="AQ193" s="6">
        <v>2.5</v>
      </c>
      <c r="AR193" s="6">
        <v>5</v>
      </c>
      <c r="AS193" s="6">
        <v>0</v>
      </c>
      <c r="AT193" s="6">
        <v>2.5</v>
      </c>
      <c r="AU193" s="6">
        <v>0</v>
      </c>
      <c r="AV193" s="6">
        <v>0</v>
      </c>
      <c r="AW193" s="6"/>
      <c r="AX193" s="6">
        <v>0</v>
      </c>
      <c r="AY193" s="6">
        <v>5</v>
      </c>
      <c r="AZ193" s="6" t="s">
        <v>498</v>
      </c>
      <c r="BA193" s="6">
        <v>0</v>
      </c>
      <c r="BB193" s="6"/>
      <c r="BC193" s="6">
        <v>0</v>
      </c>
      <c r="BD193" s="6"/>
      <c r="BE193" s="12">
        <f t="shared" si="132"/>
        <v>5</v>
      </c>
      <c r="BF193" s="12">
        <f t="shared" si="133"/>
        <v>7.5</v>
      </c>
      <c r="BG193" s="3">
        <f t="shared" si="115"/>
        <v>1400000</v>
      </c>
      <c r="BH193" s="5">
        <v>1400000</v>
      </c>
      <c r="BI193" s="5">
        <v>0</v>
      </c>
      <c r="BJ193" s="5">
        <v>0</v>
      </c>
      <c r="BK193" s="5">
        <v>0</v>
      </c>
      <c r="BL193" s="5">
        <v>0</v>
      </c>
      <c r="BM193" s="5">
        <v>0</v>
      </c>
      <c r="BN193" s="5">
        <v>0</v>
      </c>
      <c r="BO193" s="5">
        <v>0</v>
      </c>
      <c r="BP193" s="5">
        <v>0</v>
      </c>
      <c r="BQ193" s="5">
        <v>0</v>
      </c>
      <c r="BR193" s="5">
        <v>0</v>
      </c>
      <c r="BS193" s="5">
        <v>0</v>
      </c>
      <c r="BT193" s="5">
        <v>0</v>
      </c>
      <c r="BU193" s="5">
        <v>0</v>
      </c>
      <c r="BV193" s="5"/>
      <c r="BW193" s="5">
        <v>0</v>
      </c>
      <c r="BY193" t="s">
        <v>109</v>
      </c>
      <c r="BZ193" s="12">
        <f t="shared" si="92"/>
        <v>100</v>
      </c>
      <c r="CA193" s="12">
        <v>100</v>
      </c>
      <c r="CB193" s="12">
        <v>0</v>
      </c>
      <c r="CC193" s="12">
        <v>0</v>
      </c>
      <c r="CD193" s="12">
        <v>0</v>
      </c>
      <c r="CE193" s="12">
        <v>0</v>
      </c>
      <c r="CG193" s="12">
        <v>0</v>
      </c>
      <c r="CH193" s="12">
        <v>0</v>
      </c>
      <c r="CI193" s="12">
        <v>0</v>
      </c>
      <c r="CJ193" s="12">
        <v>0</v>
      </c>
      <c r="CK193" s="12">
        <v>0</v>
      </c>
      <c r="CL193" s="12">
        <v>0</v>
      </c>
      <c r="CN193" s="12">
        <v>0</v>
      </c>
      <c r="CO193" t="s">
        <v>499</v>
      </c>
      <c r="CR193" s="12">
        <f t="shared" si="134"/>
        <v>0</v>
      </c>
      <c r="CS193" s="12">
        <f t="shared" si="135"/>
        <v>0</v>
      </c>
      <c r="CT193" s="12">
        <f t="shared" si="136"/>
        <v>0</v>
      </c>
      <c r="CU193" s="12">
        <f t="shared" si="137"/>
        <v>0</v>
      </c>
      <c r="CX193" t="s">
        <v>110</v>
      </c>
    </row>
    <row r="194" spans="1:102" x14ac:dyDescent="0.2">
      <c r="A194">
        <v>2015</v>
      </c>
      <c r="B194" t="s">
        <v>500</v>
      </c>
      <c r="C194" t="s">
        <v>270</v>
      </c>
      <c r="D194" s="16">
        <v>24091</v>
      </c>
      <c r="E194" t="s">
        <v>119</v>
      </c>
      <c r="F194" t="s">
        <v>105</v>
      </c>
      <c r="G194" t="s">
        <v>120</v>
      </c>
      <c r="I194" t="s">
        <v>121</v>
      </c>
      <c r="J194">
        <v>2000</v>
      </c>
      <c r="K194">
        <f t="shared" si="138"/>
        <v>15</v>
      </c>
      <c r="L194" t="s">
        <v>154</v>
      </c>
      <c r="M194" t="s">
        <v>149</v>
      </c>
      <c r="N194" t="s">
        <v>360</v>
      </c>
      <c r="O194" s="3">
        <v>815000</v>
      </c>
      <c r="P194" s="3">
        <v>808333</v>
      </c>
      <c r="Q194" s="3">
        <v>819443</v>
      </c>
      <c r="R194" s="4">
        <v>1.1130348478527607</v>
      </c>
      <c r="S194" s="5">
        <f t="shared" si="116"/>
        <v>808333</v>
      </c>
      <c r="T194" s="5">
        <v>550000</v>
      </c>
      <c r="U194" s="5">
        <v>20000</v>
      </c>
      <c r="V194" s="5">
        <v>140000</v>
      </c>
      <c r="W194" s="5">
        <v>0</v>
      </c>
      <c r="X194" s="5">
        <v>50000</v>
      </c>
      <c r="Y194" s="5">
        <v>20000</v>
      </c>
      <c r="Z194" s="5">
        <v>5000</v>
      </c>
      <c r="AA194" s="5">
        <v>2000</v>
      </c>
      <c r="AB194" s="5">
        <v>1000</v>
      </c>
      <c r="AC194" s="5">
        <v>20333</v>
      </c>
      <c r="AD194" s="5" t="s">
        <v>357</v>
      </c>
      <c r="AE194" s="5">
        <v>0</v>
      </c>
      <c r="AF194" s="5">
        <v>0</v>
      </c>
      <c r="AH194" s="5">
        <v>0</v>
      </c>
      <c r="AJ194" s="3">
        <v>0</v>
      </c>
      <c r="AL194" s="6">
        <f t="shared" si="131"/>
        <v>100</v>
      </c>
      <c r="AM194" s="12">
        <v>68.041265171655738</v>
      </c>
      <c r="AN194" s="12">
        <v>2.4742278244238451</v>
      </c>
      <c r="AO194" s="12">
        <v>17.319594770966916</v>
      </c>
      <c r="AP194" s="12">
        <v>0</v>
      </c>
      <c r="AQ194" s="12">
        <v>6.1855695610596131</v>
      </c>
      <c r="AR194" s="12">
        <v>2.4742278244238451</v>
      </c>
      <c r="AS194" s="12">
        <v>0.61855695610596129</v>
      </c>
      <c r="AT194" s="12">
        <v>0.2474227824423845</v>
      </c>
      <c r="AU194" s="12">
        <v>0.12371139122119225</v>
      </c>
      <c r="AV194" s="12">
        <v>2.5154237177005023</v>
      </c>
      <c r="AW194" s="12"/>
      <c r="AX194" s="12">
        <v>0</v>
      </c>
      <c r="AY194" s="12">
        <v>0</v>
      </c>
      <c r="AZ194" s="12">
        <v>0</v>
      </c>
      <c r="BA194" s="12">
        <v>0</v>
      </c>
      <c r="BB194" s="12">
        <v>0</v>
      </c>
      <c r="BC194" s="12">
        <v>0</v>
      </c>
      <c r="BE194" s="12">
        <f t="shared" si="132"/>
        <v>17.319594770966916</v>
      </c>
      <c r="BF194" s="12">
        <f t="shared" si="133"/>
        <v>3.5051148474700402</v>
      </c>
      <c r="BG194" s="3">
        <f t="shared" si="115"/>
        <v>808333.00000000012</v>
      </c>
      <c r="BH194" s="5">
        <v>549666.44000000006</v>
      </c>
      <c r="BI194" s="5">
        <v>0</v>
      </c>
      <c r="BJ194" s="5">
        <v>56583.310000000005</v>
      </c>
      <c r="BK194" s="5">
        <v>185916.59</v>
      </c>
      <c r="BL194" s="5">
        <v>0</v>
      </c>
      <c r="BM194" s="5">
        <v>0</v>
      </c>
      <c r="BN194" s="5">
        <v>0</v>
      </c>
      <c r="BO194" s="5">
        <v>0</v>
      </c>
      <c r="BP194" s="5">
        <v>0</v>
      </c>
      <c r="BQ194" s="5">
        <v>16166.66</v>
      </c>
      <c r="BR194" s="5">
        <v>0</v>
      </c>
      <c r="BS194" s="5">
        <v>0</v>
      </c>
      <c r="BT194" s="5">
        <v>0</v>
      </c>
      <c r="BU194" s="5">
        <v>0</v>
      </c>
      <c r="BV194" s="5"/>
      <c r="BW194" s="5">
        <v>0</v>
      </c>
      <c r="BY194" t="s">
        <v>109</v>
      </c>
      <c r="BZ194" s="12">
        <f t="shared" ref="BZ194:BZ257" si="139">SUM(CA194:CP194)</f>
        <v>100</v>
      </c>
      <c r="CA194" s="12">
        <v>68</v>
      </c>
      <c r="CB194" s="12">
        <v>0</v>
      </c>
      <c r="CC194" s="12">
        <v>7</v>
      </c>
      <c r="CD194" s="12">
        <v>23</v>
      </c>
      <c r="CE194" s="12">
        <v>0</v>
      </c>
      <c r="CG194" s="12">
        <v>0</v>
      </c>
      <c r="CH194" s="12">
        <v>0</v>
      </c>
      <c r="CI194" s="12">
        <v>0</v>
      </c>
      <c r="CJ194" s="12">
        <v>2</v>
      </c>
      <c r="CK194" s="12">
        <v>0</v>
      </c>
      <c r="CL194" s="12">
        <v>0</v>
      </c>
      <c r="CN194" s="12">
        <v>0</v>
      </c>
      <c r="CR194" s="12">
        <f t="shared" si="134"/>
        <v>7</v>
      </c>
      <c r="CS194" s="12">
        <f t="shared" si="135"/>
        <v>0</v>
      </c>
      <c r="CT194" s="12">
        <f t="shared" si="136"/>
        <v>2</v>
      </c>
      <c r="CU194" s="12">
        <f t="shared" si="137"/>
        <v>0</v>
      </c>
      <c r="CX194" t="s">
        <v>110</v>
      </c>
    </row>
    <row r="195" spans="1:102" x14ac:dyDescent="0.2">
      <c r="A195">
        <v>2015</v>
      </c>
      <c r="B195" t="s">
        <v>501</v>
      </c>
      <c r="C195" t="s">
        <v>277</v>
      </c>
      <c r="D195" s="16">
        <v>29403</v>
      </c>
      <c r="E195" t="s">
        <v>119</v>
      </c>
      <c r="F195" t="s">
        <v>105</v>
      </c>
      <c r="G195" t="s">
        <v>106</v>
      </c>
      <c r="I195" t="s">
        <v>106</v>
      </c>
      <c r="J195">
        <v>2011</v>
      </c>
      <c r="K195">
        <f t="shared" si="138"/>
        <v>4</v>
      </c>
      <c r="L195" t="s">
        <v>122</v>
      </c>
      <c r="M195" t="s">
        <v>122</v>
      </c>
      <c r="N195" t="s">
        <v>356</v>
      </c>
      <c r="O195" s="3">
        <v>1076576</v>
      </c>
      <c r="P195" s="3">
        <v>662406.17000000004</v>
      </c>
      <c r="Q195" s="3">
        <v>1176057</v>
      </c>
      <c r="R195" s="4">
        <v>1.2092933578307523</v>
      </c>
      <c r="S195" s="5">
        <f t="shared" si="116"/>
        <v>662406.17000000016</v>
      </c>
      <c r="T195" s="5">
        <f>P195*(AM195/100)</f>
        <v>596165.55300000007</v>
      </c>
      <c r="U195" s="5">
        <f>P195*(AN195/100)</f>
        <v>13248.1234</v>
      </c>
      <c r="V195" s="5">
        <f>P195*(AO195/100)</f>
        <v>0</v>
      </c>
      <c r="W195" s="5">
        <f>P195*(AP195/100)</f>
        <v>0</v>
      </c>
      <c r="X195" s="5">
        <f>P195*(AQ195/100)</f>
        <v>19872.185099999999</v>
      </c>
      <c r="Y195" s="5">
        <f>P195*(AR195/100)</f>
        <v>0</v>
      </c>
      <c r="Z195" s="5">
        <f>P195*(AS195/100)</f>
        <v>33120.308500000006</v>
      </c>
      <c r="AA195" s="5">
        <f>P195*(AT195/100)</f>
        <v>0</v>
      </c>
      <c r="AB195" s="5">
        <f>P195*(AU195/100)</f>
        <v>0</v>
      </c>
      <c r="AC195" s="5">
        <f>P195*(AV195/100)</f>
        <v>0</v>
      </c>
      <c r="AE195" s="5">
        <f>P195*(AX195/100)</f>
        <v>0</v>
      </c>
      <c r="AF195" s="5">
        <f>P195*(AY195/100)</f>
        <v>0</v>
      </c>
      <c r="AH195" s="5">
        <f>P195*(BA195/100)</f>
        <v>0</v>
      </c>
      <c r="AI195" s="5">
        <f>$P$391*BB195</f>
        <v>0</v>
      </c>
      <c r="AJ195" s="5">
        <f>P195*(BC195/100)</f>
        <v>0</v>
      </c>
      <c r="AL195" s="6">
        <f t="shared" si="131"/>
        <v>100</v>
      </c>
      <c r="AM195" s="6">
        <v>90</v>
      </c>
      <c r="AN195" s="6">
        <v>2</v>
      </c>
      <c r="AO195" s="6">
        <v>0</v>
      </c>
      <c r="AP195" s="6">
        <v>0</v>
      </c>
      <c r="AQ195" s="6">
        <v>3</v>
      </c>
      <c r="AR195" s="6">
        <v>0</v>
      </c>
      <c r="AS195" s="6">
        <v>5</v>
      </c>
      <c r="AT195" s="6">
        <v>0</v>
      </c>
      <c r="AU195" s="6">
        <v>0</v>
      </c>
      <c r="AV195" s="6">
        <v>0</v>
      </c>
      <c r="AW195" s="6"/>
      <c r="AX195" s="6">
        <v>0</v>
      </c>
      <c r="AY195" s="6">
        <v>0</v>
      </c>
      <c r="AZ195" s="6"/>
      <c r="BA195" s="6">
        <v>0</v>
      </c>
      <c r="BB195" s="6"/>
      <c r="BC195" s="6">
        <v>0</v>
      </c>
      <c r="BD195" s="6"/>
      <c r="BE195" s="12">
        <f t="shared" si="132"/>
        <v>0</v>
      </c>
      <c r="BF195" s="12">
        <f t="shared" si="133"/>
        <v>5</v>
      </c>
      <c r="BG195" s="3">
        <f t="shared" si="115"/>
        <v>662406.17000000004</v>
      </c>
      <c r="BH195" s="5">
        <v>9936.0925499999994</v>
      </c>
      <c r="BI195" s="5">
        <v>165601.54250000001</v>
      </c>
      <c r="BJ195" s="5">
        <v>39744.370199999998</v>
      </c>
      <c r="BK195" s="5">
        <v>430564.01050000003</v>
      </c>
      <c r="BL195" s="5">
        <v>13248.1234</v>
      </c>
      <c r="BM195" s="5">
        <v>0</v>
      </c>
      <c r="BN195" s="5">
        <v>0</v>
      </c>
      <c r="BO195" s="5">
        <v>0</v>
      </c>
      <c r="BP195" s="5">
        <v>0</v>
      </c>
      <c r="BQ195" s="5">
        <v>3312.0308500000001</v>
      </c>
      <c r="BR195" s="5">
        <v>0</v>
      </c>
      <c r="BS195" s="5">
        <v>0</v>
      </c>
      <c r="BT195" s="5">
        <v>0</v>
      </c>
      <c r="BU195" s="5">
        <v>0</v>
      </c>
      <c r="BV195" s="5"/>
      <c r="BW195" s="5">
        <v>0</v>
      </c>
      <c r="BY195" t="s">
        <v>109</v>
      </c>
      <c r="BZ195" s="12">
        <f t="shared" si="139"/>
        <v>100</v>
      </c>
      <c r="CA195" s="12">
        <v>1.5</v>
      </c>
      <c r="CB195" s="12">
        <v>25</v>
      </c>
      <c r="CC195" s="12">
        <v>6</v>
      </c>
      <c r="CD195" s="12">
        <v>65</v>
      </c>
      <c r="CE195" s="12">
        <v>2</v>
      </c>
      <c r="CG195" s="12">
        <v>0</v>
      </c>
      <c r="CH195" s="12">
        <v>0</v>
      </c>
      <c r="CI195" s="12">
        <v>0</v>
      </c>
      <c r="CJ195" s="12">
        <v>0.5</v>
      </c>
      <c r="CK195" s="12">
        <v>0</v>
      </c>
      <c r="CL195" s="12">
        <v>0</v>
      </c>
      <c r="CN195" s="12">
        <v>0</v>
      </c>
      <c r="CR195" s="12">
        <f t="shared" si="134"/>
        <v>31</v>
      </c>
      <c r="CS195" s="12">
        <f t="shared" si="135"/>
        <v>2</v>
      </c>
      <c r="CT195" s="12">
        <f t="shared" si="136"/>
        <v>0.5</v>
      </c>
      <c r="CU195" s="12">
        <f t="shared" si="137"/>
        <v>0</v>
      </c>
      <c r="CX195" t="s">
        <v>116</v>
      </c>
    </row>
    <row r="196" spans="1:102" x14ac:dyDescent="0.2">
      <c r="A196">
        <v>2015</v>
      </c>
      <c r="B196" t="s">
        <v>502</v>
      </c>
      <c r="C196" t="s">
        <v>118</v>
      </c>
      <c r="D196" s="16">
        <v>28694</v>
      </c>
      <c r="E196" t="s">
        <v>119</v>
      </c>
      <c r="F196" t="s">
        <v>105</v>
      </c>
      <c r="G196" t="s">
        <v>142</v>
      </c>
      <c r="H196" t="s">
        <v>503</v>
      </c>
      <c r="I196" t="s">
        <v>143</v>
      </c>
      <c r="J196">
        <v>2010</v>
      </c>
      <c r="K196">
        <f t="shared" si="138"/>
        <v>5</v>
      </c>
      <c r="L196" t="s">
        <v>122</v>
      </c>
      <c r="M196" t="s">
        <v>122</v>
      </c>
      <c r="N196" t="s">
        <v>356</v>
      </c>
      <c r="O196" s="3">
        <v>485000</v>
      </c>
      <c r="P196" s="3">
        <v>310000</v>
      </c>
      <c r="S196" s="5">
        <f t="shared" si="116"/>
        <v>310000</v>
      </c>
      <c r="T196" s="5">
        <f>P196*(AM196/100)</f>
        <v>201500</v>
      </c>
      <c r="U196" s="5">
        <f>P196*(AN196/100)</f>
        <v>0</v>
      </c>
      <c r="V196" s="5">
        <f>P196*(AO196/100)</f>
        <v>77500</v>
      </c>
      <c r="W196" s="5">
        <f>P196*(AP196/100)</f>
        <v>0</v>
      </c>
      <c r="X196" s="5">
        <f>P196*(AQ196/100)</f>
        <v>21700.000000000004</v>
      </c>
      <c r="Y196" s="5">
        <f>P196*(AR196/100)</f>
        <v>9300</v>
      </c>
      <c r="Z196" s="5">
        <f>P196*(AS196/100)</f>
        <v>0</v>
      </c>
      <c r="AA196" s="5">
        <f>P196*(AT196/100)</f>
        <v>0</v>
      </c>
      <c r="AB196" s="5">
        <f>P196*(AU196/100)</f>
        <v>0</v>
      </c>
      <c r="AC196" s="5">
        <f>P196*(AV196/100)</f>
        <v>0</v>
      </c>
      <c r="AE196" s="5">
        <f>P196*(AX196/100)</f>
        <v>0</v>
      </c>
      <c r="AF196" s="5">
        <f>P196*(AY196/100)</f>
        <v>0</v>
      </c>
      <c r="AH196" s="5">
        <f>P196*(BA196/100)</f>
        <v>0</v>
      </c>
      <c r="AI196" s="5">
        <f>$P$407*BB196</f>
        <v>0</v>
      </c>
      <c r="AJ196" s="5">
        <f>P196*(BC196/100)</f>
        <v>0</v>
      </c>
      <c r="AL196" s="6">
        <f t="shared" si="131"/>
        <v>100</v>
      </c>
      <c r="AM196" s="6">
        <v>65</v>
      </c>
      <c r="AN196" s="6">
        <v>0</v>
      </c>
      <c r="AO196" s="6">
        <v>25</v>
      </c>
      <c r="AP196" s="6">
        <v>0</v>
      </c>
      <c r="AQ196" s="6">
        <v>7</v>
      </c>
      <c r="AR196" s="6">
        <v>3</v>
      </c>
      <c r="AS196" s="6">
        <v>0</v>
      </c>
      <c r="AT196" s="6">
        <v>0</v>
      </c>
      <c r="AU196" s="6">
        <v>0</v>
      </c>
      <c r="AV196" s="6">
        <v>0</v>
      </c>
      <c r="AW196" s="6"/>
      <c r="AX196" s="6">
        <v>0</v>
      </c>
      <c r="AY196" s="6">
        <v>0</v>
      </c>
      <c r="AZ196" s="6"/>
      <c r="BA196" s="6">
        <v>0</v>
      </c>
      <c r="BB196" s="6"/>
      <c r="BC196" s="6">
        <v>0</v>
      </c>
      <c r="BD196" s="6"/>
      <c r="BE196" s="12">
        <f t="shared" si="132"/>
        <v>25</v>
      </c>
      <c r="BF196" s="12">
        <f t="shared" si="133"/>
        <v>0</v>
      </c>
      <c r="BG196" s="3">
        <f t="shared" si="115"/>
        <v>310000</v>
      </c>
      <c r="BH196" s="5">
        <v>0</v>
      </c>
      <c r="BI196" s="5">
        <v>31000</v>
      </c>
      <c r="BJ196" s="5">
        <v>93000</v>
      </c>
      <c r="BK196" s="5">
        <v>124000</v>
      </c>
      <c r="BL196" s="5">
        <v>62000</v>
      </c>
      <c r="BM196" s="5">
        <v>0</v>
      </c>
      <c r="BN196" s="5">
        <v>0</v>
      </c>
      <c r="BO196" s="5">
        <v>0</v>
      </c>
      <c r="BP196" s="5">
        <v>0</v>
      </c>
      <c r="BQ196" s="5">
        <v>0</v>
      </c>
      <c r="BR196" s="5">
        <v>0</v>
      </c>
      <c r="BS196" s="5">
        <v>0</v>
      </c>
      <c r="BT196" s="5">
        <v>0</v>
      </c>
      <c r="BU196" s="5">
        <v>0</v>
      </c>
      <c r="BV196" s="5"/>
      <c r="BW196" s="5">
        <v>0</v>
      </c>
      <c r="BY196" t="s">
        <v>109</v>
      </c>
      <c r="BZ196" s="12">
        <f t="shared" si="139"/>
        <v>100</v>
      </c>
      <c r="CA196" s="12">
        <v>0</v>
      </c>
      <c r="CB196" s="12">
        <v>10</v>
      </c>
      <c r="CC196" s="12">
        <v>30</v>
      </c>
      <c r="CD196" s="12">
        <v>40</v>
      </c>
      <c r="CE196" s="12">
        <v>20</v>
      </c>
      <c r="CG196" s="12">
        <v>0</v>
      </c>
      <c r="CH196" s="12">
        <v>0</v>
      </c>
      <c r="CI196" s="12">
        <v>0</v>
      </c>
      <c r="CJ196" s="12">
        <v>0</v>
      </c>
      <c r="CK196" s="12">
        <v>0</v>
      </c>
      <c r="CL196" s="12">
        <v>0</v>
      </c>
      <c r="CN196" s="12">
        <v>0</v>
      </c>
      <c r="CR196" s="12">
        <f t="shared" si="134"/>
        <v>40</v>
      </c>
      <c r="CS196" s="12">
        <f t="shared" si="135"/>
        <v>20</v>
      </c>
      <c r="CT196" s="12">
        <f t="shared" si="136"/>
        <v>0</v>
      </c>
      <c r="CU196" s="12">
        <f t="shared" si="137"/>
        <v>0</v>
      </c>
    </row>
    <row r="197" spans="1:102" x14ac:dyDescent="0.2">
      <c r="A197">
        <v>2015</v>
      </c>
      <c r="B197" t="s">
        <v>504</v>
      </c>
      <c r="C197" t="s">
        <v>118</v>
      </c>
      <c r="D197" s="16">
        <v>28714</v>
      </c>
      <c r="E197" t="s">
        <v>119</v>
      </c>
      <c r="F197" t="s">
        <v>105</v>
      </c>
      <c r="G197" t="s">
        <v>106</v>
      </c>
      <c r="I197" t="s">
        <v>106</v>
      </c>
      <c r="J197">
        <v>2012</v>
      </c>
      <c r="K197">
        <f t="shared" si="138"/>
        <v>3</v>
      </c>
      <c r="L197" t="s">
        <v>122</v>
      </c>
      <c r="M197" t="s">
        <v>122</v>
      </c>
      <c r="N197" t="s">
        <v>360</v>
      </c>
      <c r="O197" s="3">
        <v>225000</v>
      </c>
      <c r="P197" s="3">
        <v>136000</v>
      </c>
      <c r="Q197" s="3">
        <v>133000</v>
      </c>
      <c r="R197" s="4">
        <v>0.65436000000000005</v>
      </c>
      <c r="S197" s="5">
        <f t="shared" si="116"/>
        <v>136000</v>
      </c>
      <c r="T197" s="5">
        <f>P197*(AM197/100)</f>
        <v>136000</v>
      </c>
      <c r="U197" s="5">
        <f>P197*(AN197/100)</f>
        <v>0</v>
      </c>
      <c r="V197" s="5">
        <f>P197*(AO197/100)</f>
        <v>0</v>
      </c>
      <c r="W197" s="5">
        <f>P197*(AP197/100)</f>
        <v>0</v>
      </c>
      <c r="X197" s="5">
        <f>P197*(AQ197/100)</f>
        <v>0</v>
      </c>
      <c r="Y197" s="5">
        <f>P197*(AR197/100)</f>
        <v>0</v>
      </c>
      <c r="Z197" s="5">
        <f>P197*(AS197/100)</f>
        <v>0</v>
      </c>
      <c r="AA197" s="5">
        <f>P197*(AT197/100)</f>
        <v>0</v>
      </c>
      <c r="AB197" s="5">
        <f>P197*(AU197/100)</f>
        <v>0</v>
      </c>
      <c r="AC197" s="5">
        <f>P197*(AV197/100)</f>
        <v>0</v>
      </c>
      <c r="AE197" s="5">
        <f>P197*(AX197/100)</f>
        <v>0</v>
      </c>
      <c r="AF197" s="5">
        <f>P197*(AY197/100)</f>
        <v>0</v>
      </c>
      <c r="AH197" s="5">
        <f>P197*(BA197/100)</f>
        <v>0</v>
      </c>
      <c r="AI197" s="5"/>
      <c r="AJ197" s="5">
        <f>P197*(BC197/100)</f>
        <v>0</v>
      </c>
      <c r="AL197" s="6">
        <f t="shared" si="131"/>
        <v>100</v>
      </c>
      <c r="AM197" s="6">
        <v>100</v>
      </c>
      <c r="AN197" s="6">
        <v>0</v>
      </c>
      <c r="AO197" s="6">
        <v>0</v>
      </c>
      <c r="AP197" s="6">
        <v>0</v>
      </c>
      <c r="AQ197" s="6">
        <v>0</v>
      </c>
      <c r="AR197" s="6">
        <v>0</v>
      </c>
      <c r="AS197" s="6">
        <v>0</v>
      </c>
      <c r="AT197" s="6">
        <v>0</v>
      </c>
      <c r="AU197" s="6">
        <v>0</v>
      </c>
      <c r="AV197" s="6">
        <v>0</v>
      </c>
      <c r="AW197" s="6"/>
      <c r="AX197" s="6">
        <v>0</v>
      </c>
      <c r="AY197" s="6">
        <v>0</v>
      </c>
      <c r="AZ197" s="6"/>
      <c r="BA197" s="6">
        <v>0</v>
      </c>
      <c r="BB197" s="6"/>
      <c r="BC197" s="6">
        <v>0</v>
      </c>
      <c r="BD197" s="6"/>
      <c r="BE197" s="12">
        <f t="shared" si="132"/>
        <v>0</v>
      </c>
      <c r="BF197" s="12">
        <f t="shared" si="133"/>
        <v>0</v>
      </c>
      <c r="BG197" s="3">
        <f t="shared" si="115"/>
        <v>136000</v>
      </c>
      <c r="BH197" s="5">
        <v>0</v>
      </c>
      <c r="BI197" s="5">
        <v>122400</v>
      </c>
      <c r="BJ197" s="5">
        <v>0</v>
      </c>
      <c r="BK197" s="5">
        <v>6800</v>
      </c>
      <c r="BL197" s="5">
        <v>6800</v>
      </c>
      <c r="BM197" s="5">
        <v>0</v>
      </c>
      <c r="BN197" s="5">
        <v>0</v>
      </c>
      <c r="BO197" s="5">
        <v>0</v>
      </c>
      <c r="BP197" s="5">
        <v>0</v>
      </c>
      <c r="BQ197" s="5">
        <v>0</v>
      </c>
      <c r="BR197" s="5">
        <v>0</v>
      </c>
      <c r="BS197" s="5">
        <v>0</v>
      </c>
      <c r="BT197" s="5">
        <v>0</v>
      </c>
      <c r="BU197" s="5">
        <v>0</v>
      </c>
      <c r="BV197" s="5"/>
      <c r="BW197" s="5">
        <v>0</v>
      </c>
      <c r="BY197" t="s">
        <v>109</v>
      </c>
      <c r="BZ197" s="12">
        <f t="shared" si="139"/>
        <v>100</v>
      </c>
      <c r="CA197" s="12">
        <v>0</v>
      </c>
      <c r="CB197" s="12">
        <v>90</v>
      </c>
      <c r="CC197" s="12">
        <v>0</v>
      </c>
      <c r="CD197" s="12">
        <v>5</v>
      </c>
      <c r="CE197" s="12">
        <v>5</v>
      </c>
      <c r="CG197" s="12">
        <v>0</v>
      </c>
      <c r="CH197" s="12">
        <v>0</v>
      </c>
      <c r="CI197" s="12">
        <v>0</v>
      </c>
      <c r="CJ197" s="12">
        <v>0</v>
      </c>
      <c r="CK197" s="12">
        <v>0</v>
      </c>
      <c r="CL197" s="12">
        <v>0</v>
      </c>
      <c r="CN197" s="12">
        <v>0</v>
      </c>
      <c r="CR197" s="12">
        <f t="shared" si="134"/>
        <v>90</v>
      </c>
      <c r="CS197" s="12">
        <f t="shared" si="135"/>
        <v>5</v>
      </c>
      <c r="CT197" s="12">
        <f t="shared" si="136"/>
        <v>0</v>
      </c>
      <c r="CU197" s="12">
        <f t="shared" si="137"/>
        <v>0</v>
      </c>
      <c r="CX197" t="s">
        <v>116</v>
      </c>
    </row>
    <row r="198" spans="1:102" x14ac:dyDescent="0.2">
      <c r="A198">
        <v>2015</v>
      </c>
      <c r="B198" t="s">
        <v>505</v>
      </c>
      <c r="C198" t="s">
        <v>344</v>
      </c>
      <c r="D198" s="16">
        <v>30002</v>
      </c>
      <c r="E198" t="s">
        <v>119</v>
      </c>
      <c r="F198" t="s">
        <v>105</v>
      </c>
      <c r="G198" t="s">
        <v>106</v>
      </c>
      <c r="I198" t="s">
        <v>106</v>
      </c>
      <c r="J198">
        <v>2012</v>
      </c>
      <c r="K198">
        <f t="shared" si="138"/>
        <v>3</v>
      </c>
      <c r="L198" t="s">
        <v>122</v>
      </c>
      <c r="M198" t="s">
        <v>122</v>
      </c>
      <c r="N198" t="s">
        <v>360</v>
      </c>
      <c r="O198" s="3">
        <v>296826</v>
      </c>
      <c r="P198" s="3">
        <v>88088</v>
      </c>
      <c r="Q198" s="3">
        <v>221664.59</v>
      </c>
      <c r="R198" s="4">
        <v>0.82668870358391788</v>
      </c>
      <c r="S198" s="5">
        <f t="shared" si="116"/>
        <v>88088.000000000015</v>
      </c>
      <c r="T198" s="5">
        <f>P198*(AM198/100)</f>
        <v>80160.08</v>
      </c>
      <c r="U198" s="5">
        <f>P198*(AN198/100)</f>
        <v>880.88</v>
      </c>
      <c r="V198" s="5">
        <f>P198*(AO198/100)</f>
        <v>880.88</v>
      </c>
      <c r="W198" s="5">
        <f>P198*(AP198/100)</f>
        <v>0</v>
      </c>
      <c r="X198" s="5">
        <f>P198*(AQ198/100)</f>
        <v>0</v>
      </c>
      <c r="Y198" s="5">
        <f>P198*(AR198/100)</f>
        <v>2642.64</v>
      </c>
      <c r="Z198" s="5">
        <f>P198*(AS198/100)</f>
        <v>880.88</v>
      </c>
      <c r="AA198" s="5">
        <f>P198*(AT198/100)</f>
        <v>880.88</v>
      </c>
      <c r="AB198" s="5">
        <f>P198*(AU198/100)</f>
        <v>0</v>
      </c>
      <c r="AC198" s="5">
        <f>P198*(AV198/100)</f>
        <v>1761.76</v>
      </c>
      <c r="AE198" s="5">
        <f>P198*(AX198/100)</f>
        <v>0</v>
      </c>
      <c r="AF198" s="5">
        <f>P198*(AY198/100)</f>
        <v>0</v>
      </c>
      <c r="AH198" s="5">
        <f>P198*(BA198/100)</f>
        <v>0</v>
      </c>
      <c r="AI198" s="5"/>
      <c r="AJ198" s="5">
        <f>P198*(BC198/100)</f>
        <v>0</v>
      </c>
      <c r="AL198" s="6">
        <f t="shared" si="131"/>
        <v>100</v>
      </c>
      <c r="AM198" s="6">
        <v>91</v>
      </c>
      <c r="AN198" s="6">
        <v>1</v>
      </c>
      <c r="AO198" s="6">
        <v>1</v>
      </c>
      <c r="AP198" s="6">
        <v>0</v>
      </c>
      <c r="AQ198" s="6">
        <v>0</v>
      </c>
      <c r="AR198" s="6">
        <v>3</v>
      </c>
      <c r="AS198" s="6">
        <v>1</v>
      </c>
      <c r="AT198" s="6">
        <v>1</v>
      </c>
      <c r="AU198" s="6">
        <v>0</v>
      </c>
      <c r="AV198" s="6">
        <v>2</v>
      </c>
      <c r="AW198" s="6"/>
      <c r="AX198" s="6">
        <v>0</v>
      </c>
      <c r="AY198" s="6">
        <v>0</v>
      </c>
      <c r="AZ198" s="6"/>
      <c r="BA198" s="6">
        <v>0</v>
      </c>
      <c r="BB198" s="6"/>
      <c r="BC198" s="6">
        <v>0</v>
      </c>
      <c r="BD198" s="6"/>
      <c r="BE198" s="12">
        <f t="shared" si="132"/>
        <v>1</v>
      </c>
      <c r="BF198" s="12">
        <f t="shared" si="133"/>
        <v>4</v>
      </c>
      <c r="BG198" s="3">
        <f t="shared" si="115"/>
        <v>88088</v>
      </c>
      <c r="BH198" s="5">
        <v>86326.24</v>
      </c>
      <c r="BI198" s="5">
        <v>0</v>
      </c>
      <c r="BJ198" s="5">
        <v>0</v>
      </c>
      <c r="BK198" s="5">
        <v>1761.76</v>
      </c>
      <c r="BL198" s="5">
        <v>0</v>
      </c>
      <c r="BM198" s="5">
        <v>0</v>
      </c>
      <c r="BN198" s="5">
        <v>0</v>
      </c>
      <c r="BO198" s="5">
        <v>0</v>
      </c>
      <c r="BP198" s="5">
        <v>0</v>
      </c>
      <c r="BQ198" s="5">
        <v>0</v>
      </c>
      <c r="BR198" s="5">
        <v>0</v>
      </c>
      <c r="BS198" s="5">
        <v>0</v>
      </c>
      <c r="BT198" s="5">
        <v>0</v>
      </c>
      <c r="BU198" s="5">
        <v>0</v>
      </c>
      <c r="BV198" s="5"/>
      <c r="BW198" s="5">
        <v>0</v>
      </c>
      <c r="BY198" t="s">
        <v>109</v>
      </c>
      <c r="BZ198" s="12">
        <f t="shared" si="139"/>
        <v>100</v>
      </c>
      <c r="CA198" s="12">
        <v>98</v>
      </c>
      <c r="CB198" s="12">
        <v>0</v>
      </c>
      <c r="CC198" s="12">
        <v>0</v>
      </c>
      <c r="CD198" s="12">
        <v>2</v>
      </c>
      <c r="CE198" s="12">
        <v>0</v>
      </c>
      <c r="CG198" s="12">
        <v>0</v>
      </c>
      <c r="CH198" s="12">
        <v>0</v>
      </c>
      <c r="CI198" s="12">
        <v>0</v>
      </c>
      <c r="CJ198" s="12">
        <v>0</v>
      </c>
      <c r="CK198" s="12">
        <v>0</v>
      </c>
      <c r="CL198" s="12">
        <v>0</v>
      </c>
      <c r="CN198" s="12">
        <v>0</v>
      </c>
      <c r="CR198" s="12">
        <f t="shared" si="134"/>
        <v>0</v>
      </c>
      <c r="CS198" s="12">
        <f t="shared" si="135"/>
        <v>0</v>
      </c>
      <c r="CT198" s="12">
        <f t="shared" si="136"/>
        <v>0</v>
      </c>
      <c r="CU198" s="12">
        <f t="shared" si="137"/>
        <v>0</v>
      </c>
      <c r="CX198" t="s">
        <v>126</v>
      </c>
    </row>
    <row r="199" spans="1:102" x14ac:dyDescent="0.2">
      <c r="A199">
        <v>2015</v>
      </c>
      <c r="B199" t="s">
        <v>506</v>
      </c>
      <c r="C199" t="s">
        <v>279</v>
      </c>
      <c r="D199" s="16">
        <v>32303</v>
      </c>
      <c r="E199" t="s">
        <v>119</v>
      </c>
      <c r="F199" t="s">
        <v>105</v>
      </c>
      <c r="G199" t="s">
        <v>106</v>
      </c>
      <c r="I199" t="s">
        <v>106</v>
      </c>
      <c r="J199">
        <v>2010</v>
      </c>
      <c r="K199">
        <f t="shared" si="138"/>
        <v>5</v>
      </c>
      <c r="L199" t="s">
        <v>122</v>
      </c>
      <c r="M199" t="s">
        <v>122</v>
      </c>
      <c r="N199" t="s">
        <v>381</v>
      </c>
      <c r="O199" s="3">
        <v>78789</v>
      </c>
      <c r="P199" s="3">
        <v>77966</v>
      </c>
      <c r="S199" s="5">
        <f t="shared" si="116"/>
        <v>77965.999999999985</v>
      </c>
      <c r="T199" s="5">
        <f>P199*(AM199/100)</f>
        <v>63932.119999999995</v>
      </c>
      <c r="U199" s="5">
        <f>P199*(AN199/100)</f>
        <v>0</v>
      </c>
      <c r="V199" s="5">
        <f>P199*(AO199/100)</f>
        <v>2338.98</v>
      </c>
      <c r="W199" s="5">
        <f>P199*(AP199/100)</f>
        <v>0</v>
      </c>
      <c r="X199" s="5">
        <f>P199*(AQ199/100)</f>
        <v>2338.98</v>
      </c>
      <c r="Y199" s="5">
        <f>P199*(AR199/100)</f>
        <v>2338.98</v>
      </c>
      <c r="Z199" s="5">
        <f>P199*(AS199/100)</f>
        <v>1559.32</v>
      </c>
      <c r="AA199" s="5">
        <f>P199*(AT199/100)</f>
        <v>5457.6200000000008</v>
      </c>
      <c r="AB199" s="5">
        <f>P199*(AU199/100)</f>
        <v>0</v>
      </c>
      <c r="AC199" s="5">
        <f>P199*(AV199/100)</f>
        <v>0</v>
      </c>
      <c r="AE199" s="5">
        <f>P199*(AX199/100)</f>
        <v>0</v>
      </c>
      <c r="AF199" s="5">
        <f>P199*(AY199/100)</f>
        <v>0</v>
      </c>
      <c r="AH199" s="5">
        <f>P199*(BA199/100)</f>
        <v>0</v>
      </c>
      <c r="AI199" s="5">
        <f>$P$402*BB199</f>
        <v>0</v>
      </c>
      <c r="AJ199" s="5">
        <f>P199*(BC199/100)</f>
        <v>0</v>
      </c>
      <c r="AL199" s="6">
        <f t="shared" si="131"/>
        <v>100</v>
      </c>
      <c r="AM199" s="6">
        <v>82</v>
      </c>
      <c r="AN199" s="6">
        <v>0</v>
      </c>
      <c r="AO199" s="6">
        <v>3</v>
      </c>
      <c r="AP199" s="6">
        <v>0</v>
      </c>
      <c r="AQ199" s="6">
        <v>3</v>
      </c>
      <c r="AR199" s="6">
        <v>3</v>
      </c>
      <c r="AS199" s="6">
        <v>2</v>
      </c>
      <c r="AT199" s="6">
        <v>7</v>
      </c>
      <c r="AU199" s="6">
        <v>0</v>
      </c>
      <c r="AV199" s="6">
        <v>0</v>
      </c>
      <c r="AW199" s="6"/>
      <c r="AX199" s="6">
        <v>0</v>
      </c>
      <c r="AY199" s="6">
        <v>0</v>
      </c>
      <c r="AZ199" s="6"/>
      <c r="BA199" s="6">
        <v>0</v>
      </c>
      <c r="BB199" s="6"/>
      <c r="BC199" s="6">
        <v>0</v>
      </c>
      <c r="BD199" s="6"/>
      <c r="BE199" s="12">
        <f t="shared" si="132"/>
        <v>3</v>
      </c>
      <c r="BF199" s="12">
        <f t="shared" si="133"/>
        <v>9</v>
      </c>
      <c r="BG199" s="3">
        <f t="shared" si="115"/>
        <v>77966</v>
      </c>
      <c r="BH199" s="5">
        <v>0</v>
      </c>
      <c r="BI199" s="5">
        <v>0</v>
      </c>
      <c r="BJ199" s="5">
        <v>77966</v>
      </c>
      <c r="BK199" s="5">
        <v>0</v>
      </c>
      <c r="BL199" s="5">
        <v>0</v>
      </c>
      <c r="BM199" s="5">
        <v>0</v>
      </c>
      <c r="BN199" s="5">
        <v>0</v>
      </c>
      <c r="BO199" s="5">
        <v>0</v>
      </c>
      <c r="BP199" s="5">
        <v>0</v>
      </c>
      <c r="BQ199" s="5">
        <v>0</v>
      </c>
      <c r="BR199" s="5">
        <v>0</v>
      </c>
      <c r="BS199" s="5">
        <v>0</v>
      </c>
      <c r="BT199" s="5">
        <v>0</v>
      </c>
      <c r="BU199" s="5">
        <v>0</v>
      </c>
      <c r="BV199" s="5"/>
      <c r="BW199" s="5">
        <v>0</v>
      </c>
      <c r="BY199" t="s">
        <v>109</v>
      </c>
      <c r="BZ199" s="12">
        <f t="shared" si="139"/>
        <v>100</v>
      </c>
      <c r="CA199" s="12">
        <v>0</v>
      </c>
      <c r="CB199" s="12">
        <v>0</v>
      </c>
      <c r="CC199" s="12">
        <v>100</v>
      </c>
      <c r="CD199" s="12">
        <v>0</v>
      </c>
      <c r="CE199" s="12">
        <v>0</v>
      </c>
      <c r="CG199" s="12">
        <v>0</v>
      </c>
      <c r="CH199" s="12">
        <v>0</v>
      </c>
      <c r="CI199" s="12">
        <v>0</v>
      </c>
      <c r="CJ199" s="12">
        <v>0</v>
      </c>
      <c r="CK199" s="12">
        <v>0</v>
      </c>
      <c r="CL199" s="12">
        <v>0</v>
      </c>
      <c r="CN199" s="12">
        <v>0</v>
      </c>
      <c r="CR199" s="12">
        <f t="shared" si="134"/>
        <v>100</v>
      </c>
      <c r="CS199" s="12">
        <f t="shared" si="135"/>
        <v>0</v>
      </c>
      <c r="CT199" s="12">
        <f t="shared" si="136"/>
        <v>0</v>
      </c>
      <c r="CU199" s="12">
        <f t="shared" si="137"/>
        <v>0</v>
      </c>
      <c r="CX199" t="s">
        <v>110</v>
      </c>
    </row>
    <row r="200" spans="1:102" x14ac:dyDescent="0.2">
      <c r="A200">
        <v>2015</v>
      </c>
      <c r="B200" t="s">
        <v>507</v>
      </c>
      <c r="C200" t="s">
        <v>270</v>
      </c>
      <c r="D200" s="16">
        <v>23860</v>
      </c>
      <c r="E200" t="s">
        <v>119</v>
      </c>
      <c r="F200" t="s">
        <v>105</v>
      </c>
      <c r="G200" t="s">
        <v>120</v>
      </c>
      <c r="I200" t="s">
        <v>121</v>
      </c>
      <c r="J200">
        <v>2013</v>
      </c>
      <c r="K200">
        <f t="shared" si="138"/>
        <v>2</v>
      </c>
      <c r="L200" t="s">
        <v>108</v>
      </c>
      <c r="M200" t="s">
        <v>108</v>
      </c>
      <c r="N200" t="s">
        <v>356</v>
      </c>
      <c r="O200" s="3">
        <v>200000</v>
      </c>
      <c r="P200" s="3">
        <v>75000</v>
      </c>
      <c r="S200" s="5">
        <f t="shared" si="116"/>
        <v>75000</v>
      </c>
      <c r="T200" s="5">
        <v>0</v>
      </c>
      <c r="U200" s="5">
        <v>0</v>
      </c>
      <c r="V200" s="5">
        <v>75000</v>
      </c>
      <c r="W200" s="5">
        <v>0</v>
      </c>
      <c r="X200" s="5">
        <v>0</v>
      </c>
      <c r="Y200" s="5">
        <v>0</v>
      </c>
      <c r="Z200" s="5">
        <v>0</v>
      </c>
      <c r="AA200" s="5">
        <v>0</v>
      </c>
      <c r="AB200" s="5">
        <v>0</v>
      </c>
      <c r="AC200" s="5">
        <v>0</v>
      </c>
      <c r="AD200" s="5" t="s">
        <v>357</v>
      </c>
      <c r="AE200" s="5">
        <v>0</v>
      </c>
      <c r="AF200" s="5">
        <v>0</v>
      </c>
      <c r="AH200" s="5">
        <v>0</v>
      </c>
      <c r="AJ200" s="3">
        <v>0</v>
      </c>
      <c r="AL200" s="6">
        <f t="shared" si="131"/>
        <v>100</v>
      </c>
      <c r="AM200" s="12">
        <v>0</v>
      </c>
      <c r="AN200" s="12">
        <v>0</v>
      </c>
      <c r="AO200" s="12">
        <v>100</v>
      </c>
      <c r="AP200" s="12">
        <v>0</v>
      </c>
      <c r="AQ200" s="12">
        <v>0</v>
      </c>
      <c r="AR200" s="12">
        <v>0</v>
      </c>
      <c r="AS200" s="12">
        <v>0</v>
      </c>
      <c r="AT200" s="12">
        <v>0</v>
      </c>
      <c r="AU200" s="12">
        <v>0</v>
      </c>
      <c r="AV200" s="12">
        <v>0</v>
      </c>
      <c r="AW200" s="12"/>
      <c r="AX200" s="12">
        <v>0</v>
      </c>
      <c r="AY200" s="12">
        <v>0</v>
      </c>
      <c r="AZ200" s="12">
        <v>0</v>
      </c>
      <c r="BA200" s="12">
        <v>0</v>
      </c>
      <c r="BB200" s="12">
        <v>0</v>
      </c>
      <c r="BC200" s="12">
        <v>0</v>
      </c>
      <c r="BE200" s="12">
        <f t="shared" si="132"/>
        <v>100</v>
      </c>
      <c r="BF200" s="12">
        <f t="shared" si="133"/>
        <v>0</v>
      </c>
      <c r="BG200" s="3">
        <f t="shared" si="115"/>
        <v>75000</v>
      </c>
      <c r="BH200" s="5">
        <v>22500</v>
      </c>
      <c r="BI200" s="5">
        <v>0</v>
      </c>
      <c r="BJ200" s="5">
        <v>18750</v>
      </c>
      <c r="BK200" s="5">
        <v>33750</v>
      </c>
      <c r="BL200" s="5">
        <v>0</v>
      </c>
      <c r="BM200" s="5">
        <v>0</v>
      </c>
      <c r="BN200" s="5">
        <v>0</v>
      </c>
      <c r="BO200" s="5">
        <v>0</v>
      </c>
      <c r="BP200" s="5">
        <v>0</v>
      </c>
      <c r="BQ200" s="5">
        <v>0</v>
      </c>
      <c r="BR200" s="5">
        <v>0</v>
      </c>
      <c r="BS200" s="5">
        <v>0</v>
      </c>
      <c r="BT200" s="5">
        <v>0</v>
      </c>
      <c r="BU200" s="5">
        <v>0</v>
      </c>
      <c r="BV200" s="5"/>
      <c r="BW200" s="5">
        <v>0</v>
      </c>
      <c r="BY200" t="s">
        <v>109</v>
      </c>
      <c r="BZ200" s="12">
        <f t="shared" si="139"/>
        <v>100</v>
      </c>
      <c r="CA200" s="12">
        <v>30</v>
      </c>
      <c r="CB200" s="12">
        <v>0</v>
      </c>
      <c r="CC200" s="12">
        <v>25</v>
      </c>
      <c r="CD200" s="12">
        <v>45</v>
      </c>
      <c r="CE200" s="12">
        <v>0</v>
      </c>
      <c r="CG200" s="12">
        <v>0</v>
      </c>
      <c r="CH200" s="12">
        <v>0</v>
      </c>
      <c r="CI200" s="12">
        <v>0</v>
      </c>
      <c r="CJ200" s="12">
        <v>0</v>
      </c>
      <c r="CK200" s="12">
        <v>0</v>
      </c>
      <c r="CL200" s="12">
        <v>0</v>
      </c>
      <c r="CN200" s="12">
        <v>0</v>
      </c>
      <c r="CR200" s="12">
        <f t="shared" si="134"/>
        <v>25</v>
      </c>
      <c r="CS200" s="12">
        <f t="shared" si="135"/>
        <v>0</v>
      </c>
      <c r="CT200" s="12">
        <f t="shared" si="136"/>
        <v>0</v>
      </c>
      <c r="CU200" s="12">
        <f t="shared" si="137"/>
        <v>0</v>
      </c>
      <c r="CX200" t="s">
        <v>126</v>
      </c>
    </row>
    <row r="201" spans="1:102" x14ac:dyDescent="0.2">
      <c r="A201">
        <v>2015</v>
      </c>
      <c r="B201" t="s">
        <v>508</v>
      </c>
      <c r="C201" t="s">
        <v>279</v>
      </c>
      <c r="D201" s="16">
        <v>32750</v>
      </c>
      <c r="E201" t="s">
        <v>119</v>
      </c>
      <c r="F201" t="s">
        <v>105</v>
      </c>
      <c r="G201" t="s">
        <v>138</v>
      </c>
      <c r="I201" t="s">
        <v>121</v>
      </c>
      <c r="J201">
        <v>2013</v>
      </c>
      <c r="K201">
        <f t="shared" si="138"/>
        <v>2</v>
      </c>
      <c r="L201" t="s">
        <v>108</v>
      </c>
      <c r="M201" t="s">
        <v>108</v>
      </c>
      <c r="N201" t="s">
        <v>360</v>
      </c>
      <c r="O201" s="3">
        <v>120000</v>
      </c>
      <c r="P201" s="3">
        <v>120</v>
      </c>
      <c r="S201" s="5">
        <f t="shared" si="116"/>
        <v>120</v>
      </c>
      <c r="T201" s="5">
        <f>P201*(AM201/100)</f>
        <v>60</v>
      </c>
      <c r="U201" s="5">
        <f>P201*(AN201/100)</f>
        <v>0</v>
      </c>
      <c r="V201" s="5">
        <f>P201*(AO201/100)</f>
        <v>30</v>
      </c>
      <c r="W201" s="5">
        <f>P201*(AP201/100)</f>
        <v>3</v>
      </c>
      <c r="X201" s="5">
        <f>P201*(AQ201/100)</f>
        <v>12</v>
      </c>
      <c r="Y201" s="5">
        <f>P201*(AR201/100)</f>
        <v>6</v>
      </c>
      <c r="Z201" s="5">
        <f>P201*(AS201/100)</f>
        <v>6</v>
      </c>
      <c r="AA201" s="5">
        <f>P201*(AT201/100)</f>
        <v>2.4</v>
      </c>
      <c r="AB201" s="5">
        <f>P201*(AU201/100)</f>
        <v>0.6</v>
      </c>
      <c r="AC201" s="5">
        <f>P201*(AV201/100)</f>
        <v>0</v>
      </c>
      <c r="AE201" s="5">
        <f>P201*(AX201/100)</f>
        <v>0</v>
      </c>
      <c r="AF201" s="5">
        <f>P201*(AY201/100)</f>
        <v>0</v>
      </c>
      <c r="AH201" s="5">
        <f>P201*(BA201/100)</f>
        <v>0</v>
      </c>
      <c r="AI201" s="5">
        <f>$P$399*BB201</f>
        <v>0</v>
      </c>
      <c r="AJ201" s="5">
        <f>P201*(BC201/100)</f>
        <v>0</v>
      </c>
      <c r="AL201" s="6">
        <f t="shared" si="131"/>
        <v>100</v>
      </c>
      <c r="AM201" s="6">
        <v>50</v>
      </c>
      <c r="AN201" s="6">
        <v>0</v>
      </c>
      <c r="AO201" s="6">
        <v>25</v>
      </c>
      <c r="AP201" s="6">
        <v>2.5</v>
      </c>
      <c r="AQ201" s="6">
        <v>10</v>
      </c>
      <c r="AR201" s="6">
        <v>5</v>
      </c>
      <c r="AS201" s="6">
        <v>5</v>
      </c>
      <c r="AT201" s="6">
        <v>2</v>
      </c>
      <c r="AU201" s="6">
        <v>0.5</v>
      </c>
      <c r="AV201" s="6">
        <v>0</v>
      </c>
      <c r="AW201" s="6"/>
      <c r="AX201" s="6">
        <v>0</v>
      </c>
      <c r="AY201" s="6">
        <v>0</v>
      </c>
      <c r="AZ201" s="6"/>
      <c r="BA201" s="6">
        <v>0</v>
      </c>
      <c r="BB201" s="6"/>
      <c r="BC201" s="6">
        <v>0</v>
      </c>
      <c r="BD201" s="6"/>
      <c r="BE201" s="12">
        <f t="shared" si="132"/>
        <v>27.5</v>
      </c>
      <c r="BF201" s="12">
        <f t="shared" si="133"/>
        <v>7.5</v>
      </c>
      <c r="BG201" s="3">
        <f t="shared" si="115"/>
        <v>120</v>
      </c>
      <c r="BH201" s="5">
        <v>0</v>
      </c>
      <c r="BI201" s="5">
        <v>0</v>
      </c>
      <c r="BJ201" s="5">
        <v>120</v>
      </c>
      <c r="BK201" s="5">
        <v>0</v>
      </c>
      <c r="BL201" s="5">
        <v>0</v>
      </c>
      <c r="BM201" s="5">
        <v>0</v>
      </c>
      <c r="BN201" s="5">
        <v>0</v>
      </c>
      <c r="BO201" s="5">
        <v>0</v>
      </c>
      <c r="BP201" s="5">
        <v>0</v>
      </c>
      <c r="BQ201" s="5">
        <v>0</v>
      </c>
      <c r="BR201" s="5">
        <v>0</v>
      </c>
      <c r="BS201" s="5">
        <v>0</v>
      </c>
      <c r="BT201" s="5">
        <v>0</v>
      </c>
      <c r="BU201" s="5">
        <v>0</v>
      </c>
      <c r="BV201" s="5"/>
      <c r="BW201" s="5">
        <v>0</v>
      </c>
      <c r="BY201" t="s">
        <v>109</v>
      </c>
      <c r="BZ201" s="12">
        <f t="shared" si="139"/>
        <v>100</v>
      </c>
      <c r="CA201" s="12">
        <v>0</v>
      </c>
      <c r="CB201" s="12">
        <v>0</v>
      </c>
      <c r="CC201" s="12">
        <v>100</v>
      </c>
      <c r="CD201" s="12">
        <v>0</v>
      </c>
      <c r="CE201" s="12">
        <v>0</v>
      </c>
      <c r="CG201" s="12">
        <v>0</v>
      </c>
      <c r="CH201" s="12">
        <v>0</v>
      </c>
      <c r="CI201" s="12">
        <v>0</v>
      </c>
      <c r="CJ201" s="12">
        <v>0</v>
      </c>
      <c r="CK201" s="12">
        <v>0</v>
      </c>
      <c r="CL201" s="12">
        <v>0</v>
      </c>
      <c r="CN201" s="12">
        <v>0</v>
      </c>
      <c r="CR201" s="12">
        <f t="shared" si="134"/>
        <v>100</v>
      </c>
      <c r="CS201" s="12">
        <f t="shared" si="135"/>
        <v>0</v>
      </c>
      <c r="CT201" s="12">
        <f t="shared" si="136"/>
        <v>0</v>
      </c>
      <c r="CU201" s="12">
        <f t="shared" si="137"/>
        <v>0</v>
      </c>
    </row>
    <row r="202" spans="1:102" x14ac:dyDescent="0.2">
      <c r="A202">
        <v>2015</v>
      </c>
      <c r="B202" t="s">
        <v>509</v>
      </c>
      <c r="C202" t="s">
        <v>270</v>
      </c>
      <c r="D202" s="16">
        <v>22718</v>
      </c>
      <c r="E202" t="s">
        <v>119</v>
      </c>
      <c r="F202" t="s">
        <v>105</v>
      </c>
      <c r="G202" t="s">
        <v>120</v>
      </c>
      <c r="I202" t="s">
        <v>121</v>
      </c>
      <c r="J202">
        <v>2011</v>
      </c>
      <c r="K202">
        <f t="shared" si="138"/>
        <v>4</v>
      </c>
      <c r="L202" t="s">
        <v>122</v>
      </c>
      <c r="M202" t="s">
        <v>122</v>
      </c>
      <c r="N202" t="s">
        <v>356</v>
      </c>
      <c r="AL202" s="6">
        <f t="shared" si="131"/>
        <v>100</v>
      </c>
      <c r="AM202" s="6">
        <v>100</v>
      </c>
      <c r="AN202" s="6">
        <v>0</v>
      </c>
      <c r="AO202" s="6">
        <v>0</v>
      </c>
      <c r="AP202" s="6">
        <v>0</v>
      </c>
      <c r="AQ202" s="6">
        <v>0</v>
      </c>
      <c r="AR202" s="6">
        <v>0</v>
      </c>
      <c r="AS202" s="6">
        <v>0</v>
      </c>
      <c r="AT202" s="6">
        <v>0</v>
      </c>
      <c r="AU202" s="6">
        <v>0</v>
      </c>
      <c r="AV202" s="6">
        <v>0</v>
      </c>
      <c r="AW202" s="6"/>
      <c r="AX202" s="6">
        <v>0</v>
      </c>
      <c r="AY202" s="6">
        <v>0</v>
      </c>
      <c r="AZ202" s="6"/>
      <c r="BA202" s="6">
        <v>0</v>
      </c>
      <c r="BB202" s="6"/>
      <c r="BC202" s="6">
        <v>0</v>
      </c>
      <c r="BD202" s="6"/>
      <c r="BE202" s="12">
        <f t="shared" si="132"/>
        <v>0</v>
      </c>
      <c r="BF202" s="12">
        <f t="shared" si="133"/>
        <v>0</v>
      </c>
      <c r="BG202" s="3">
        <f t="shared" si="115"/>
        <v>0</v>
      </c>
      <c r="BH202" s="5"/>
      <c r="BI202" s="5"/>
      <c r="BJ202" s="5"/>
      <c r="BK202" s="5"/>
      <c r="BL202" s="5"/>
      <c r="BM202" s="5"/>
      <c r="BN202" s="5"/>
      <c r="BO202" s="5"/>
      <c r="BP202" s="5"/>
      <c r="BQ202" s="5"/>
      <c r="BR202" s="5"/>
      <c r="BS202" s="5"/>
      <c r="BT202" s="5"/>
      <c r="BU202" s="5"/>
      <c r="BV202" s="5"/>
      <c r="BW202" s="5"/>
      <c r="BY202" t="s">
        <v>109</v>
      </c>
      <c r="BZ202" s="12">
        <f t="shared" si="139"/>
        <v>100</v>
      </c>
      <c r="CA202" s="12">
        <v>10</v>
      </c>
      <c r="CB202" s="12">
        <v>15</v>
      </c>
      <c r="CC202" s="12">
        <v>0</v>
      </c>
      <c r="CD202" s="12">
        <v>10</v>
      </c>
      <c r="CE202" s="12">
        <v>50</v>
      </c>
      <c r="CG202" s="12">
        <v>0</v>
      </c>
      <c r="CH202" s="12">
        <v>0</v>
      </c>
      <c r="CI202" s="12">
        <v>0</v>
      </c>
      <c r="CJ202" s="12">
        <v>7.5</v>
      </c>
      <c r="CK202" s="12">
        <v>7.5</v>
      </c>
      <c r="CL202" s="12">
        <v>0</v>
      </c>
      <c r="CN202" s="12">
        <v>0</v>
      </c>
      <c r="CR202" s="12">
        <f t="shared" si="134"/>
        <v>15</v>
      </c>
      <c r="CS202" s="12">
        <f t="shared" si="135"/>
        <v>50</v>
      </c>
      <c r="CT202" s="12">
        <f t="shared" si="136"/>
        <v>15</v>
      </c>
      <c r="CU202" s="12">
        <f t="shared" si="137"/>
        <v>0</v>
      </c>
      <c r="CX202" t="s">
        <v>110</v>
      </c>
    </row>
    <row r="203" spans="1:102" x14ac:dyDescent="0.2">
      <c r="A203">
        <v>2015</v>
      </c>
      <c r="B203" t="s">
        <v>510</v>
      </c>
      <c r="C203" t="s">
        <v>296</v>
      </c>
      <c r="D203" s="16">
        <v>55932</v>
      </c>
      <c r="E203" t="s">
        <v>153</v>
      </c>
      <c r="F203" t="s">
        <v>130</v>
      </c>
      <c r="G203" t="s">
        <v>120</v>
      </c>
      <c r="I203" t="s">
        <v>121</v>
      </c>
      <c r="J203">
        <v>2003</v>
      </c>
      <c r="K203">
        <f t="shared" si="138"/>
        <v>12</v>
      </c>
      <c r="L203" t="s">
        <v>154</v>
      </c>
      <c r="M203" t="s">
        <v>149</v>
      </c>
      <c r="N203" t="s">
        <v>356</v>
      </c>
      <c r="O203" s="3">
        <v>1305956</v>
      </c>
      <c r="P203" s="3">
        <v>1296597</v>
      </c>
      <c r="Q203" s="3">
        <v>1257368.3799999999</v>
      </c>
      <c r="R203" s="4">
        <v>1.0658144659238136</v>
      </c>
      <c r="S203" s="5">
        <f t="shared" ref="S203:S218" si="140">SUM(T203:AJ203)</f>
        <v>1296597</v>
      </c>
      <c r="T203" s="5">
        <v>93654</v>
      </c>
      <c r="U203" s="5">
        <v>0</v>
      </c>
      <c r="V203" s="5">
        <v>1061245</v>
      </c>
      <c r="W203" s="5">
        <v>0</v>
      </c>
      <c r="X203" s="5">
        <v>0</v>
      </c>
      <c r="Y203" s="5">
        <v>118891</v>
      </c>
      <c r="Z203" s="5">
        <v>261</v>
      </c>
      <c r="AA203" s="5">
        <v>0</v>
      </c>
      <c r="AB203" s="5">
        <v>0</v>
      </c>
      <c r="AC203" s="5">
        <v>10634</v>
      </c>
      <c r="AD203" s="5" t="s">
        <v>357</v>
      </c>
      <c r="AE203" s="5">
        <v>0</v>
      </c>
      <c r="AF203" s="5">
        <v>11912</v>
      </c>
      <c r="AG203" s="5" t="s">
        <v>458</v>
      </c>
      <c r="AH203" s="5">
        <v>0</v>
      </c>
      <c r="AJ203" s="3">
        <v>0</v>
      </c>
      <c r="AL203" s="6">
        <f t="shared" si="131"/>
        <v>100</v>
      </c>
      <c r="AM203" s="12">
        <v>7.2230615989393776</v>
      </c>
      <c r="AN203" s="12">
        <v>0</v>
      </c>
      <c r="AO203" s="12">
        <v>81.848484918598459</v>
      </c>
      <c r="AP203" s="12">
        <v>0</v>
      </c>
      <c r="AQ203" s="12">
        <v>0</v>
      </c>
      <c r="AR203" s="12">
        <v>9.1694643748211657</v>
      </c>
      <c r="AS203" s="12">
        <v>2.0129616218454924E-2</v>
      </c>
      <c r="AT203" s="12">
        <v>0</v>
      </c>
      <c r="AU203" s="12">
        <v>0</v>
      </c>
      <c r="AV203" s="12">
        <v>0.82014689221091819</v>
      </c>
      <c r="AW203" s="12"/>
      <c r="AX203" s="12">
        <v>0</v>
      </c>
      <c r="AY203" s="12">
        <v>0.91871259921162862</v>
      </c>
      <c r="AZ203" s="12"/>
      <c r="BA203" s="12">
        <v>0</v>
      </c>
      <c r="BB203" s="12">
        <v>0</v>
      </c>
      <c r="BC203" s="12">
        <v>0</v>
      </c>
      <c r="BE203" s="12">
        <f t="shared" si="132"/>
        <v>81.848484918598459</v>
      </c>
      <c r="BF203" s="12">
        <f t="shared" si="133"/>
        <v>1.7589891076410016</v>
      </c>
      <c r="BG203" s="3">
        <f t="shared" si="115"/>
        <v>1296597</v>
      </c>
      <c r="BH203">
        <v>57526</v>
      </c>
      <c r="BI203">
        <v>0</v>
      </c>
      <c r="BJ203">
        <v>710682</v>
      </c>
      <c r="BK203">
        <v>511584</v>
      </c>
      <c r="BL203">
        <v>0</v>
      </c>
      <c r="BM203">
        <v>0</v>
      </c>
      <c r="BN203">
        <v>0</v>
      </c>
      <c r="BO203">
        <v>0</v>
      </c>
      <c r="BP203">
        <v>963</v>
      </c>
      <c r="BQ203">
        <v>15842</v>
      </c>
      <c r="BR203">
        <v>0</v>
      </c>
      <c r="BS203">
        <v>0</v>
      </c>
      <c r="BT203">
        <v>0</v>
      </c>
      <c r="BU203">
        <v>0</v>
      </c>
      <c r="BV203" t="s">
        <v>511</v>
      </c>
      <c r="BW203">
        <v>0</v>
      </c>
      <c r="BY203" t="s">
        <v>109</v>
      </c>
      <c r="BZ203" s="12">
        <f t="shared" si="139"/>
        <v>100</v>
      </c>
      <c r="CA203" s="10">
        <v>4.4366908144936321</v>
      </c>
      <c r="CB203" s="10">
        <v>0</v>
      </c>
      <c r="CC203" s="10">
        <v>54.811325338559328</v>
      </c>
      <c r="CD203" s="10">
        <v>39.455898787364148</v>
      </c>
      <c r="CE203" s="10">
        <v>0</v>
      </c>
      <c r="CF203" s="10">
        <v>0</v>
      </c>
      <c r="CG203" s="10">
        <v>0</v>
      </c>
      <c r="CH203" s="10">
        <v>0</v>
      </c>
      <c r="CI203" s="10">
        <v>7.4271342599126794E-2</v>
      </c>
      <c r="CJ203" s="10">
        <v>1.221813716983766</v>
      </c>
      <c r="CK203" s="10">
        <v>0</v>
      </c>
      <c r="CL203" s="10">
        <v>0</v>
      </c>
      <c r="CM203" s="10">
        <v>0</v>
      </c>
      <c r="CN203" s="10">
        <v>0</v>
      </c>
      <c r="CO203" s="10"/>
      <c r="CP203" s="10">
        <v>0</v>
      </c>
      <c r="CR203" s="12">
        <f t="shared" si="134"/>
        <v>54.811325338559328</v>
      </c>
      <c r="CS203" s="12">
        <f t="shared" si="135"/>
        <v>0</v>
      </c>
      <c r="CT203" s="12">
        <f t="shared" si="136"/>
        <v>1.2960850595828928</v>
      </c>
      <c r="CU203" s="12">
        <f t="shared" si="137"/>
        <v>0</v>
      </c>
      <c r="CX203" t="s">
        <v>110</v>
      </c>
    </row>
    <row r="204" spans="1:102" x14ac:dyDescent="0.2">
      <c r="A204">
        <v>2015</v>
      </c>
      <c r="B204" t="s">
        <v>512</v>
      </c>
      <c r="C204" t="s">
        <v>296</v>
      </c>
      <c r="D204" s="16">
        <v>56537</v>
      </c>
      <c r="E204" t="s">
        <v>153</v>
      </c>
      <c r="F204" t="s">
        <v>130</v>
      </c>
      <c r="G204" t="s">
        <v>106</v>
      </c>
      <c r="I204" t="s">
        <v>106</v>
      </c>
      <c r="J204">
        <v>2014</v>
      </c>
      <c r="K204">
        <f t="shared" si="138"/>
        <v>1</v>
      </c>
      <c r="L204" t="s">
        <v>108</v>
      </c>
      <c r="M204" t="s">
        <v>108</v>
      </c>
      <c r="N204" t="s">
        <v>356</v>
      </c>
      <c r="O204" s="3">
        <v>50000</v>
      </c>
      <c r="P204" s="3">
        <v>50000</v>
      </c>
      <c r="S204" s="5">
        <f t="shared" si="140"/>
        <v>50000</v>
      </c>
      <c r="T204" s="5">
        <v>48000</v>
      </c>
      <c r="U204" s="5">
        <v>0</v>
      </c>
      <c r="V204" s="5">
        <v>0</v>
      </c>
      <c r="W204" s="5">
        <v>0</v>
      </c>
      <c r="X204" s="5">
        <v>0</v>
      </c>
      <c r="Y204" s="5">
        <v>0</v>
      </c>
      <c r="Z204" s="5">
        <v>0</v>
      </c>
      <c r="AA204" s="5">
        <v>0</v>
      </c>
      <c r="AB204" s="5">
        <v>0</v>
      </c>
      <c r="AC204" s="5">
        <v>0</v>
      </c>
      <c r="AD204" s="5" t="s">
        <v>357</v>
      </c>
      <c r="AE204" s="5">
        <v>0</v>
      </c>
      <c r="AF204" s="5">
        <v>2000</v>
      </c>
      <c r="AG204" s="5" t="s">
        <v>513</v>
      </c>
      <c r="AH204" s="5">
        <v>0</v>
      </c>
      <c r="AJ204" s="3">
        <v>0</v>
      </c>
      <c r="AL204" s="6">
        <f t="shared" si="131"/>
        <v>100</v>
      </c>
      <c r="AM204" s="12">
        <v>96</v>
      </c>
      <c r="AN204" s="12">
        <v>0</v>
      </c>
      <c r="AO204" s="12">
        <v>0</v>
      </c>
      <c r="AP204" s="12">
        <v>0</v>
      </c>
      <c r="AQ204" s="12">
        <v>0</v>
      </c>
      <c r="AR204" s="12">
        <v>0</v>
      </c>
      <c r="AS204" s="12">
        <v>0</v>
      </c>
      <c r="AT204" s="12">
        <v>0</v>
      </c>
      <c r="AU204" s="12">
        <v>0</v>
      </c>
      <c r="AV204" s="12">
        <v>0</v>
      </c>
      <c r="AW204" s="12"/>
      <c r="AX204" s="12">
        <v>0</v>
      </c>
      <c r="AY204" s="12">
        <v>4</v>
      </c>
      <c r="AZ204" s="12"/>
      <c r="BA204" s="12">
        <v>0</v>
      </c>
      <c r="BB204" s="12">
        <v>0</v>
      </c>
      <c r="BC204" s="12">
        <v>0</v>
      </c>
      <c r="BE204" s="12">
        <f t="shared" si="132"/>
        <v>0</v>
      </c>
      <c r="BF204" s="12">
        <f t="shared" si="133"/>
        <v>4</v>
      </c>
      <c r="BG204" s="3">
        <f t="shared" si="115"/>
        <v>50000</v>
      </c>
      <c r="BH204">
        <v>0</v>
      </c>
      <c r="BI204">
        <v>0</v>
      </c>
      <c r="BJ204">
        <v>0</v>
      </c>
      <c r="BK204">
        <v>0</v>
      </c>
      <c r="BL204">
        <v>0</v>
      </c>
      <c r="BM204">
        <v>0</v>
      </c>
      <c r="BN204">
        <v>0</v>
      </c>
      <c r="BO204">
        <v>0</v>
      </c>
      <c r="BP204">
        <v>45000</v>
      </c>
      <c r="BQ204">
        <v>0</v>
      </c>
      <c r="BR204">
        <v>4000</v>
      </c>
      <c r="BS204">
        <v>1000</v>
      </c>
      <c r="BT204">
        <v>0</v>
      </c>
      <c r="BU204">
        <v>0</v>
      </c>
      <c r="BV204">
        <v>0</v>
      </c>
      <c r="BW204">
        <v>0</v>
      </c>
      <c r="BY204" t="s">
        <v>109</v>
      </c>
      <c r="BZ204" s="12">
        <f t="shared" si="139"/>
        <v>100</v>
      </c>
      <c r="CA204" s="10">
        <v>0</v>
      </c>
      <c r="CB204" s="10">
        <v>0</v>
      </c>
      <c r="CC204" s="10">
        <v>0</v>
      </c>
      <c r="CD204" s="10">
        <v>0</v>
      </c>
      <c r="CE204" s="10">
        <v>0</v>
      </c>
      <c r="CF204" s="10">
        <v>0</v>
      </c>
      <c r="CG204" s="10">
        <v>0</v>
      </c>
      <c r="CH204" s="10">
        <v>0</v>
      </c>
      <c r="CI204" s="10">
        <v>90</v>
      </c>
      <c r="CJ204" s="10">
        <v>0</v>
      </c>
      <c r="CK204" s="10">
        <v>8</v>
      </c>
      <c r="CL204" s="10">
        <v>2</v>
      </c>
      <c r="CM204" s="10">
        <v>0</v>
      </c>
      <c r="CN204" s="10">
        <v>0</v>
      </c>
      <c r="CO204" s="10"/>
      <c r="CP204" s="10">
        <v>0</v>
      </c>
      <c r="CR204" s="12">
        <f t="shared" si="134"/>
        <v>0</v>
      </c>
      <c r="CS204" s="12">
        <f t="shared" si="135"/>
        <v>0</v>
      </c>
      <c r="CT204" s="12">
        <f t="shared" si="136"/>
        <v>100</v>
      </c>
      <c r="CU204" s="12">
        <f t="shared" si="137"/>
        <v>0</v>
      </c>
      <c r="CX204" t="s">
        <v>126</v>
      </c>
    </row>
    <row r="205" spans="1:102" x14ac:dyDescent="0.2">
      <c r="A205">
        <v>2015</v>
      </c>
      <c r="B205" t="s">
        <v>514</v>
      </c>
      <c r="C205" t="s">
        <v>299</v>
      </c>
      <c r="D205" s="16">
        <v>63143</v>
      </c>
      <c r="E205" t="s">
        <v>153</v>
      </c>
      <c r="F205" t="s">
        <v>130</v>
      </c>
      <c r="G205" t="s">
        <v>120</v>
      </c>
      <c r="I205" t="s">
        <v>121</v>
      </c>
      <c r="J205">
        <v>2008</v>
      </c>
      <c r="K205">
        <f t="shared" si="138"/>
        <v>7</v>
      </c>
      <c r="L205" t="s">
        <v>131</v>
      </c>
      <c r="M205" t="s">
        <v>131</v>
      </c>
      <c r="N205" t="s">
        <v>356</v>
      </c>
      <c r="O205" s="3">
        <v>432387</v>
      </c>
      <c r="P205" s="3">
        <v>432387</v>
      </c>
      <c r="Q205" s="3">
        <v>451483</v>
      </c>
      <c r="R205" s="4">
        <v>1.1558897029744186</v>
      </c>
      <c r="S205" s="5">
        <f t="shared" si="140"/>
        <v>432386.99999999994</v>
      </c>
      <c r="T205" s="5">
        <f t="shared" ref="T205:T213" si="141">P205*(AM205/100)</f>
        <v>190250.28</v>
      </c>
      <c r="U205" s="5">
        <f t="shared" ref="U205:U213" si="142">P205*(AN205/100)</f>
        <v>51886.439999999995</v>
      </c>
      <c r="V205" s="5">
        <f t="shared" ref="V205:V213" si="143">P205*(AO205/100)</f>
        <v>90801.26999999999</v>
      </c>
      <c r="W205" s="5">
        <f t="shared" ref="W205:W213" si="144">P205*(AP205/100)</f>
        <v>0</v>
      </c>
      <c r="X205" s="5">
        <f t="shared" ref="X205:X213" si="145">P205*(AQ205/100)</f>
        <v>17295.48</v>
      </c>
      <c r="Y205" s="5">
        <f t="shared" ref="Y205:Y213" si="146">P205*(AR205/100)</f>
        <v>25943.219999999998</v>
      </c>
      <c r="Z205" s="5">
        <f t="shared" ref="Z205:Z213" si="147">P205*(AS205/100)</f>
        <v>34590.959999999999</v>
      </c>
      <c r="AA205" s="5">
        <f t="shared" ref="AA205:AA213" si="148">P205*(AT205/100)</f>
        <v>0</v>
      </c>
      <c r="AB205" s="5">
        <f t="shared" ref="AB205:AB213" si="149">P205*(AU205/100)</f>
        <v>0</v>
      </c>
      <c r="AC205" s="5">
        <f t="shared" ref="AC205:AC213" si="150">P205*(AV205/100)</f>
        <v>17295.48</v>
      </c>
      <c r="AE205" s="5">
        <f t="shared" ref="AE205:AE213" si="151">P205*(AX205/100)</f>
        <v>4323.87</v>
      </c>
      <c r="AF205" s="5">
        <f>P205*(AY205/100)</f>
        <v>0</v>
      </c>
      <c r="AH205" s="5">
        <f t="shared" ref="AH205:AH213" si="152">P205*(BA205/100)</f>
        <v>0</v>
      </c>
      <c r="AI205" s="5">
        <f>$P$387*BB205</f>
        <v>0</v>
      </c>
      <c r="AJ205" s="5">
        <f t="shared" ref="AJ205:AJ213" si="153">P205*(BC205/100)</f>
        <v>0</v>
      </c>
      <c r="AL205" s="6">
        <f t="shared" si="131"/>
        <v>100</v>
      </c>
      <c r="AM205" s="6">
        <v>44</v>
      </c>
      <c r="AN205" s="6">
        <v>12</v>
      </c>
      <c r="AO205" s="6">
        <v>21</v>
      </c>
      <c r="AP205" s="6">
        <v>0</v>
      </c>
      <c r="AQ205" s="6">
        <v>4</v>
      </c>
      <c r="AR205" s="6">
        <v>6</v>
      </c>
      <c r="AS205" s="6">
        <v>8</v>
      </c>
      <c r="AT205" s="6">
        <v>0</v>
      </c>
      <c r="AU205" s="6">
        <v>0</v>
      </c>
      <c r="AV205" s="6">
        <v>4</v>
      </c>
      <c r="AW205" s="6"/>
      <c r="AX205" s="6">
        <v>1</v>
      </c>
      <c r="AY205" s="6">
        <v>0</v>
      </c>
      <c r="AZ205" s="6"/>
      <c r="BA205" s="6">
        <v>0</v>
      </c>
      <c r="BB205" s="6"/>
      <c r="BC205" s="6">
        <v>0</v>
      </c>
      <c r="BD205" s="6"/>
      <c r="BE205" s="12">
        <f t="shared" si="132"/>
        <v>21</v>
      </c>
      <c r="BF205" s="12">
        <f t="shared" si="133"/>
        <v>13</v>
      </c>
      <c r="BG205" s="3">
        <f t="shared" si="115"/>
        <v>432387</v>
      </c>
      <c r="BH205" s="5">
        <v>0</v>
      </c>
      <c r="BI205" s="5">
        <v>0</v>
      </c>
      <c r="BJ205" s="5">
        <v>12971.609999999999</v>
      </c>
      <c r="BK205" s="5">
        <v>419415.39</v>
      </c>
      <c r="BL205" s="5">
        <v>0</v>
      </c>
      <c r="BM205" s="5">
        <v>0</v>
      </c>
      <c r="BN205" s="5">
        <v>0</v>
      </c>
      <c r="BO205" s="5">
        <v>0</v>
      </c>
      <c r="BP205" s="5">
        <v>0</v>
      </c>
      <c r="BQ205" s="5">
        <v>0</v>
      </c>
      <c r="BR205" s="5">
        <v>0</v>
      </c>
      <c r="BS205" s="5">
        <v>0</v>
      </c>
      <c r="BT205" s="5">
        <v>0</v>
      </c>
      <c r="BU205" s="5">
        <v>0</v>
      </c>
      <c r="BV205" s="5"/>
      <c r="BW205" s="5">
        <v>0</v>
      </c>
      <c r="BY205" t="s">
        <v>109</v>
      </c>
      <c r="BZ205" s="12">
        <f t="shared" si="139"/>
        <v>100</v>
      </c>
      <c r="CA205" s="12">
        <v>0</v>
      </c>
      <c r="CB205" s="12">
        <v>0</v>
      </c>
      <c r="CC205" s="12">
        <v>3</v>
      </c>
      <c r="CD205" s="12">
        <v>97</v>
      </c>
      <c r="CE205" s="12">
        <v>0</v>
      </c>
      <c r="CG205" s="12">
        <v>0</v>
      </c>
      <c r="CH205" s="12">
        <v>0</v>
      </c>
      <c r="CI205" s="12">
        <v>0</v>
      </c>
      <c r="CJ205" s="12">
        <v>0</v>
      </c>
      <c r="CK205" s="12">
        <v>0</v>
      </c>
      <c r="CL205" s="12">
        <v>0</v>
      </c>
      <c r="CN205" s="12">
        <v>0</v>
      </c>
      <c r="CR205" s="12">
        <f t="shared" si="134"/>
        <v>3</v>
      </c>
      <c r="CS205" s="12">
        <f t="shared" si="135"/>
        <v>0</v>
      </c>
      <c r="CT205" s="12">
        <f t="shared" si="136"/>
        <v>0</v>
      </c>
      <c r="CU205" s="12">
        <f t="shared" si="137"/>
        <v>0</v>
      </c>
      <c r="CX205" t="s">
        <v>110</v>
      </c>
    </row>
    <row r="206" spans="1:102" x14ac:dyDescent="0.2">
      <c r="A206">
        <v>2015</v>
      </c>
      <c r="B206" t="s">
        <v>515</v>
      </c>
      <c r="C206" t="s">
        <v>152</v>
      </c>
      <c r="D206" s="16">
        <v>52175</v>
      </c>
      <c r="E206" t="s">
        <v>153</v>
      </c>
      <c r="F206" t="s">
        <v>130</v>
      </c>
      <c r="G206" t="s">
        <v>106</v>
      </c>
      <c r="I206" t="s">
        <v>106</v>
      </c>
      <c r="J206">
        <v>2013</v>
      </c>
      <c r="K206">
        <f t="shared" si="138"/>
        <v>2</v>
      </c>
      <c r="L206" t="s">
        <v>108</v>
      </c>
      <c r="M206" t="s">
        <v>108</v>
      </c>
      <c r="N206" t="s">
        <v>360</v>
      </c>
      <c r="O206" s="3">
        <v>441000</v>
      </c>
      <c r="P206" s="3">
        <v>305358</v>
      </c>
      <c r="Q206" s="3">
        <v>363272</v>
      </c>
      <c r="R206" s="4">
        <v>0.91188685714285711</v>
      </c>
      <c r="S206" s="5">
        <f t="shared" si="140"/>
        <v>305358</v>
      </c>
      <c r="T206" s="5">
        <f t="shared" si="141"/>
        <v>91607.4</v>
      </c>
      <c r="U206" s="5">
        <f t="shared" si="142"/>
        <v>0</v>
      </c>
      <c r="V206" s="5">
        <f t="shared" si="143"/>
        <v>61071.600000000006</v>
      </c>
      <c r="W206" s="5">
        <f t="shared" si="144"/>
        <v>0</v>
      </c>
      <c r="X206" s="5">
        <f t="shared" si="145"/>
        <v>45803.7</v>
      </c>
      <c r="Y206" s="5">
        <f t="shared" si="146"/>
        <v>88553.819999999992</v>
      </c>
      <c r="Z206" s="5">
        <f t="shared" si="147"/>
        <v>0</v>
      </c>
      <c r="AA206" s="5">
        <f t="shared" si="148"/>
        <v>18321.48</v>
      </c>
      <c r="AB206" s="5">
        <f t="shared" si="149"/>
        <v>0</v>
      </c>
      <c r="AC206" s="5">
        <f t="shared" si="150"/>
        <v>0</v>
      </c>
      <c r="AE206" s="5">
        <f t="shared" si="151"/>
        <v>0</v>
      </c>
      <c r="AF206" s="5">
        <f>P206*(AY206/100)</f>
        <v>0</v>
      </c>
      <c r="AH206" s="5">
        <f t="shared" si="152"/>
        <v>0</v>
      </c>
      <c r="AI206" s="5"/>
      <c r="AJ206" s="5">
        <f t="shared" si="153"/>
        <v>0</v>
      </c>
      <c r="AL206" s="6">
        <f t="shared" si="131"/>
        <v>100</v>
      </c>
      <c r="AM206" s="6">
        <v>30</v>
      </c>
      <c r="AN206" s="6">
        <v>0</v>
      </c>
      <c r="AO206" s="6">
        <v>20</v>
      </c>
      <c r="AP206" s="6">
        <v>0</v>
      </c>
      <c r="AQ206" s="6">
        <v>15</v>
      </c>
      <c r="AR206" s="6">
        <v>29</v>
      </c>
      <c r="AS206" s="6">
        <v>0</v>
      </c>
      <c r="AT206" s="6">
        <v>6</v>
      </c>
      <c r="AU206" s="6">
        <v>0</v>
      </c>
      <c r="AV206" s="6">
        <v>0</v>
      </c>
      <c r="AW206" s="6"/>
      <c r="AX206" s="6">
        <v>0</v>
      </c>
      <c r="AY206" s="6">
        <v>0</v>
      </c>
      <c r="AZ206" s="6"/>
      <c r="BA206" s="6">
        <v>0</v>
      </c>
      <c r="BB206" s="6"/>
      <c r="BC206" s="6">
        <v>0</v>
      </c>
      <c r="BD206" s="6"/>
      <c r="BE206" s="12">
        <f t="shared" si="132"/>
        <v>20</v>
      </c>
      <c r="BF206" s="12">
        <f t="shared" si="133"/>
        <v>6</v>
      </c>
      <c r="BG206" s="3">
        <f t="shared" si="115"/>
        <v>305358.00000000006</v>
      </c>
      <c r="BH206" s="5">
        <v>0</v>
      </c>
      <c r="BI206" s="5">
        <v>0</v>
      </c>
      <c r="BJ206" s="5">
        <v>27482.219999999998</v>
      </c>
      <c r="BK206" s="5">
        <v>36642.959999999999</v>
      </c>
      <c r="BL206" s="5">
        <v>100768.14</v>
      </c>
      <c r="BM206" s="5">
        <v>0</v>
      </c>
      <c r="BN206" s="5">
        <v>0</v>
      </c>
      <c r="BO206" s="5">
        <v>0</v>
      </c>
      <c r="BP206" s="5">
        <v>67178.759999999995</v>
      </c>
      <c r="BQ206" s="5">
        <v>61071.600000000006</v>
      </c>
      <c r="BR206" s="5">
        <v>0</v>
      </c>
      <c r="BS206" s="5">
        <v>12214.32</v>
      </c>
      <c r="BT206" s="5">
        <v>0</v>
      </c>
      <c r="BU206" s="5">
        <v>0</v>
      </c>
      <c r="BV206" s="5"/>
      <c r="BW206" s="5">
        <v>0</v>
      </c>
      <c r="BY206" t="s">
        <v>109</v>
      </c>
      <c r="BZ206" s="12">
        <f t="shared" si="139"/>
        <v>100</v>
      </c>
      <c r="CA206" s="12">
        <v>0</v>
      </c>
      <c r="CB206" s="12">
        <v>0</v>
      </c>
      <c r="CC206" s="12">
        <v>9</v>
      </c>
      <c r="CD206" s="12">
        <v>12</v>
      </c>
      <c r="CE206" s="12">
        <v>33</v>
      </c>
      <c r="CG206" s="12">
        <v>0</v>
      </c>
      <c r="CH206" s="12">
        <v>0</v>
      </c>
      <c r="CI206" s="12">
        <v>22</v>
      </c>
      <c r="CJ206" s="12">
        <v>20</v>
      </c>
      <c r="CK206" s="12">
        <v>0</v>
      </c>
      <c r="CL206" s="12">
        <v>4</v>
      </c>
      <c r="CN206" s="12">
        <v>0</v>
      </c>
      <c r="CR206" s="12">
        <f t="shared" si="134"/>
        <v>9</v>
      </c>
      <c r="CS206" s="12">
        <f t="shared" si="135"/>
        <v>33</v>
      </c>
      <c r="CT206" s="12">
        <f t="shared" si="136"/>
        <v>46</v>
      </c>
      <c r="CU206" s="12">
        <f t="shared" si="137"/>
        <v>0</v>
      </c>
      <c r="CX206" t="s">
        <v>126</v>
      </c>
    </row>
    <row r="207" spans="1:102" x14ac:dyDescent="0.2">
      <c r="A207">
        <v>2015</v>
      </c>
      <c r="B207" t="s">
        <v>516</v>
      </c>
      <c r="C207" t="s">
        <v>296</v>
      </c>
      <c r="D207" s="16">
        <v>55088</v>
      </c>
      <c r="E207" t="s">
        <v>153</v>
      </c>
      <c r="F207" t="s">
        <v>130</v>
      </c>
      <c r="G207" t="s">
        <v>120</v>
      </c>
      <c r="I207" t="s">
        <v>121</v>
      </c>
      <c r="J207">
        <v>2012</v>
      </c>
      <c r="K207">
        <f t="shared" si="138"/>
        <v>3</v>
      </c>
      <c r="L207" t="s">
        <v>122</v>
      </c>
      <c r="M207" t="s">
        <v>122</v>
      </c>
      <c r="N207" t="s">
        <v>360</v>
      </c>
      <c r="O207" s="3">
        <v>225000</v>
      </c>
      <c r="P207" s="3">
        <v>200000</v>
      </c>
      <c r="Q207" s="3">
        <v>160600</v>
      </c>
      <c r="R207" s="4">
        <v>0.79015200000000008</v>
      </c>
      <c r="S207" s="5">
        <f t="shared" si="140"/>
        <v>200000</v>
      </c>
      <c r="T207" s="5">
        <f t="shared" si="141"/>
        <v>90000</v>
      </c>
      <c r="U207" s="5">
        <f t="shared" si="142"/>
        <v>2000</v>
      </c>
      <c r="V207" s="5">
        <f t="shared" si="143"/>
        <v>60000</v>
      </c>
      <c r="W207" s="5">
        <f t="shared" si="144"/>
        <v>2000</v>
      </c>
      <c r="X207" s="5">
        <f t="shared" si="145"/>
        <v>20000</v>
      </c>
      <c r="Y207" s="5">
        <f t="shared" si="146"/>
        <v>10000</v>
      </c>
      <c r="Z207" s="5">
        <f t="shared" si="147"/>
        <v>6000</v>
      </c>
      <c r="AA207" s="5">
        <f t="shared" si="148"/>
        <v>0</v>
      </c>
      <c r="AB207" s="5">
        <f t="shared" si="149"/>
        <v>2000</v>
      </c>
      <c r="AC207" s="5">
        <f t="shared" si="150"/>
        <v>8000</v>
      </c>
      <c r="AE207" s="5">
        <f t="shared" si="151"/>
        <v>0</v>
      </c>
      <c r="AF207" s="5">
        <f>P207*(AY207/100)</f>
        <v>0</v>
      </c>
      <c r="AH207" s="5">
        <f t="shared" si="152"/>
        <v>0</v>
      </c>
      <c r="AI207" s="5"/>
      <c r="AJ207" s="5">
        <f t="shared" si="153"/>
        <v>0</v>
      </c>
      <c r="AL207" s="6">
        <f t="shared" si="131"/>
        <v>100</v>
      </c>
      <c r="AM207" s="6">
        <v>45</v>
      </c>
      <c r="AN207" s="6">
        <v>1</v>
      </c>
      <c r="AO207" s="6">
        <v>30</v>
      </c>
      <c r="AP207" s="6">
        <v>1</v>
      </c>
      <c r="AQ207" s="6">
        <v>10</v>
      </c>
      <c r="AR207" s="6">
        <v>5</v>
      </c>
      <c r="AS207" s="6">
        <v>3</v>
      </c>
      <c r="AT207" s="6">
        <v>0</v>
      </c>
      <c r="AU207" s="6">
        <v>1</v>
      </c>
      <c r="AV207" s="6">
        <v>4</v>
      </c>
      <c r="AW207" s="6"/>
      <c r="AX207" s="6">
        <v>0</v>
      </c>
      <c r="AY207" s="6">
        <v>0</v>
      </c>
      <c r="AZ207" s="6"/>
      <c r="BA207" s="6">
        <v>0</v>
      </c>
      <c r="BB207" s="6"/>
      <c r="BC207" s="6">
        <v>0</v>
      </c>
      <c r="BD207" s="6"/>
      <c r="BE207" s="12">
        <f t="shared" si="132"/>
        <v>31</v>
      </c>
      <c r="BF207" s="12">
        <f t="shared" si="133"/>
        <v>8</v>
      </c>
      <c r="BG207" s="3">
        <f t="shared" si="115"/>
        <v>200000</v>
      </c>
      <c r="BH207" s="5">
        <v>0</v>
      </c>
      <c r="BI207" s="5">
        <v>0</v>
      </c>
      <c r="BJ207" s="5">
        <v>140000</v>
      </c>
      <c r="BK207" s="5">
        <v>20000</v>
      </c>
      <c r="BL207" s="5">
        <v>0</v>
      </c>
      <c r="BM207" s="5">
        <v>0</v>
      </c>
      <c r="BN207" s="5">
        <v>0</v>
      </c>
      <c r="BO207" s="5">
        <v>0</v>
      </c>
      <c r="BP207" s="5">
        <v>40000</v>
      </c>
      <c r="BQ207" s="5">
        <v>0</v>
      </c>
      <c r="BR207" s="5">
        <v>0</v>
      </c>
      <c r="BS207" s="5">
        <v>0</v>
      </c>
      <c r="BT207" s="5">
        <v>0</v>
      </c>
      <c r="BU207" s="5">
        <v>0</v>
      </c>
      <c r="BV207" s="5"/>
      <c r="BW207" s="5">
        <v>0</v>
      </c>
      <c r="BY207" t="s">
        <v>109</v>
      </c>
      <c r="BZ207" s="12">
        <f t="shared" si="139"/>
        <v>100</v>
      </c>
      <c r="CA207" s="12">
        <v>0</v>
      </c>
      <c r="CB207" s="12">
        <v>0</v>
      </c>
      <c r="CC207" s="12">
        <v>70</v>
      </c>
      <c r="CD207" s="12">
        <v>10</v>
      </c>
      <c r="CE207" s="12">
        <v>0</v>
      </c>
      <c r="CG207" s="12">
        <v>0</v>
      </c>
      <c r="CH207" s="12">
        <v>0</v>
      </c>
      <c r="CI207" s="12">
        <v>20</v>
      </c>
      <c r="CJ207" s="12">
        <v>0</v>
      </c>
      <c r="CK207" s="12">
        <v>0</v>
      </c>
      <c r="CL207" s="12">
        <v>0</v>
      </c>
      <c r="CN207" s="12">
        <v>0</v>
      </c>
      <c r="CR207" s="12">
        <f t="shared" si="134"/>
        <v>70</v>
      </c>
      <c r="CS207" s="12">
        <f t="shared" si="135"/>
        <v>0</v>
      </c>
      <c r="CT207" s="12">
        <f t="shared" si="136"/>
        <v>20</v>
      </c>
      <c r="CU207" s="12">
        <f t="shared" si="137"/>
        <v>0</v>
      </c>
      <c r="CX207" t="s">
        <v>110</v>
      </c>
    </row>
    <row r="208" spans="1:102" x14ac:dyDescent="0.2">
      <c r="A208">
        <v>2015</v>
      </c>
      <c r="B208" t="s">
        <v>517</v>
      </c>
      <c r="C208" t="s">
        <v>518</v>
      </c>
      <c r="D208" s="16">
        <v>68623</v>
      </c>
      <c r="E208" t="s">
        <v>153</v>
      </c>
      <c r="F208" t="s">
        <v>130</v>
      </c>
      <c r="G208" t="s">
        <v>173</v>
      </c>
      <c r="I208" t="s">
        <v>143</v>
      </c>
      <c r="J208">
        <v>2006</v>
      </c>
      <c r="K208">
        <f t="shared" si="138"/>
        <v>9</v>
      </c>
      <c r="L208" t="s">
        <v>131</v>
      </c>
      <c r="M208" t="s">
        <v>131</v>
      </c>
      <c r="N208" t="s">
        <v>360</v>
      </c>
      <c r="O208" s="3">
        <v>155500</v>
      </c>
      <c r="P208" s="3">
        <v>155500</v>
      </c>
      <c r="Q208" s="3">
        <v>115454</v>
      </c>
      <c r="R208" s="4">
        <v>0.82191368488745975</v>
      </c>
      <c r="S208" s="5">
        <f t="shared" si="140"/>
        <v>154498.85</v>
      </c>
      <c r="T208" s="5">
        <f t="shared" si="141"/>
        <v>10107.5</v>
      </c>
      <c r="U208" s="5">
        <f t="shared" si="142"/>
        <v>0</v>
      </c>
      <c r="V208" s="5">
        <f t="shared" si="143"/>
        <v>88634.999999999985</v>
      </c>
      <c r="W208" s="5">
        <f t="shared" si="144"/>
        <v>0</v>
      </c>
      <c r="X208" s="5">
        <f t="shared" si="145"/>
        <v>9952</v>
      </c>
      <c r="Y208" s="5">
        <f t="shared" si="146"/>
        <v>13217.500000000002</v>
      </c>
      <c r="Z208" s="5">
        <f t="shared" si="147"/>
        <v>3576.5</v>
      </c>
      <c r="AA208" s="5">
        <f t="shared" si="148"/>
        <v>2021.5000000000002</v>
      </c>
      <c r="AB208" s="5">
        <f t="shared" si="149"/>
        <v>3265.5</v>
      </c>
      <c r="AC208" s="5">
        <f t="shared" si="150"/>
        <v>5909</v>
      </c>
      <c r="AE208" s="5">
        <f t="shared" si="151"/>
        <v>1399.5000000000002</v>
      </c>
      <c r="AF208" s="5">
        <f>Q208*(AY208/100)</f>
        <v>2886.3500000000004</v>
      </c>
      <c r="AH208" s="5">
        <f t="shared" si="152"/>
        <v>13528.499999999998</v>
      </c>
      <c r="AI208" s="5"/>
      <c r="AJ208" s="5">
        <f t="shared" si="153"/>
        <v>0</v>
      </c>
      <c r="AL208" s="6">
        <f t="shared" ref="AL208:AL218" si="154">SUM(AM208:BC208)</f>
        <v>100</v>
      </c>
      <c r="AM208" s="6">
        <v>6.5</v>
      </c>
      <c r="AN208" s="6">
        <v>0</v>
      </c>
      <c r="AO208" s="6">
        <v>57</v>
      </c>
      <c r="AP208" s="6">
        <v>0</v>
      </c>
      <c r="AQ208" s="6">
        <v>6.4</v>
      </c>
      <c r="AR208" s="6">
        <v>8.5</v>
      </c>
      <c r="AS208" s="6">
        <v>2.2999999999999998</v>
      </c>
      <c r="AT208" s="6">
        <v>1.3</v>
      </c>
      <c r="AU208" s="6">
        <v>2.1</v>
      </c>
      <c r="AV208" s="6">
        <v>3.8</v>
      </c>
      <c r="AW208" s="6"/>
      <c r="AX208" s="6">
        <v>0.9</v>
      </c>
      <c r="AY208" s="6">
        <v>2.5</v>
      </c>
      <c r="AZ208" s="6" t="s">
        <v>519</v>
      </c>
      <c r="BA208" s="6">
        <v>8.6999999999999993</v>
      </c>
      <c r="BB208" s="6" t="s">
        <v>520</v>
      </c>
      <c r="BC208" s="6">
        <v>0</v>
      </c>
      <c r="BD208" s="6"/>
      <c r="BE208" s="12">
        <f t="shared" ref="BE208:BE218" si="155">AO208+AP208</f>
        <v>57</v>
      </c>
      <c r="BF208" s="12">
        <f t="shared" ref="BF208:BF218" si="156">SUM(AS208:AY208)+BA208+BC208</f>
        <v>21.6</v>
      </c>
      <c r="BG208" s="3">
        <f t="shared" si="115"/>
        <v>155500</v>
      </c>
      <c r="BH208" s="5">
        <v>0</v>
      </c>
      <c r="BI208" s="5">
        <v>0</v>
      </c>
      <c r="BJ208" s="5">
        <v>153167.5</v>
      </c>
      <c r="BK208" s="5">
        <v>777.5</v>
      </c>
      <c r="BL208" s="5">
        <v>0</v>
      </c>
      <c r="BM208" s="5">
        <v>0</v>
      </c>
      <c r="BN208" s="5">
        <v>0</v>
      </c>
      <c r="BO208" s="5">
        <v>0</v>
      </c>
      <c r="BP208" s="5">
        <v>1555</v>
      </c>
      <c r="BQ208" s="5">
        <v>0</v>
      </c>
      <c r="BR208" s="5">
        <v>0</v>
      </c>
      <c r="BS208" s="5">
        <v>0</v>
      </c>
      <c r="BT208" s="5">
        <v>0</v>
      </c>
      <c r="BU208" s="5">
        <v>0</v>
      </c>
      <c r="BV208" s="5"/>
      <c r="BW208" s="5">
        <v>0</v>
      </c>
      <c r="BY208" t="s">
        <v>109</v>
      </c>
      <c r="BZ208" s="12">
        <f t="shared" si="139"/>
        <v>100</v>
      </c>
      <c r="CA208" s="12">
        <v>0</v>
      </c>
      <c r="CB208" s="12">
        <v>0</v>
      </c>
      <c r="CC208" s="12">
        <v>98.5</v>
      </c>
      <c r="CD208" s="12">
        <v>0.5</v>
      </c>
      <c r="CE208" s="12">
        <v>0</v>
      </c>
      <c r="CG208" s="12">
        <v>0</v>
      </c>
      <c r="CH208" s="12">
        <v>0</v>
      </c>
      <c r="CI208" s="12">
        <v>1</v>
      </c>
      <c r="CJ208" s="12">
        <v>0</v>
      </c>
      <c r="CK208" s="12">
        <v>0</v>
      </c>
      <c r="CL208" s="12">
        <v>0</v>
      </c>
      <c r="CN208" s="12">
        <v>0</v>
      </c>
      <c r="CR208" s="12">
        <f t="shared" ref="CR208:CR218" si="157">SUM(CB208:CC208)</f>
        <v>98.5</v>
      </c>
      <c r="CS208" s="12">
        <f t="shared" ref="CS208:CS218" si="158">SUM(CE208:CF208)</f>
        <v>0</v>
      </c>
      <c r="CT208" s="12">
        <f t="shared" ref="CT208:CT218" si="159">SUM(CH208:CM208)</f>
        <v>1</v>
      </c>
      <c r="CU208" s="12">
        <f t="shared" ref="CU208:CU218" si="160">SUM(CN208+CP208)</f>
        <v>0</v>
      </c>
      <c r="CX208" t="s">
        <v>126</v>
      </c>
    </row>
    <row r="209" spans="1:102" x14ac:dyDescent="0.2">
      <c r="A209">
        <v>2015</v>
      </c>
      <c r="B209" t="s">
        <v>521</v>
      </c>
      <c r="C209" t="s">
        <v>152</v>
      </c>
      <c r="D209" s="16">
        <v>52203</v>
      </c>
      <c r="E209" t="s">
        <v>153</v>
      </c>
      <c r="F209" t="s">
        <v>130</v>
      </c>
      <c r="G209" t="s">
        <v>173</v>
      </c>
      <c r="I209" t="s">
        <v>143</v>
      </c>
      <c r="J209">
        <v>2011</v>
      </c>
      <c r="K209">
        <f t="shared" si="138"/>
        <v>4</v>
      </c>
      <c r="L209" t="s">
        <v>122</v>
      </c>
      <c r="M209" t="s">
        <v>122</v>
      </c>
      <c r="N209" t="s">
        <v>360</v>
      </c>
      <c r="O209" s="3">
        <v>154709</v>
      </c>
      <c r="P209" s="3">
        <v>133271.03</v>
      </c>
      <c r="Q209" s="3">
        <v>154522.23999999999</v>
      </c>
      <c r="R209" s="4">
        <v>1.1056636632645807</v>
      </c>
      <c r="S209" s="5">
        <f t="shared" si="140"/>
        <v>133271.03</v>
      </c>
      <c r="T209" s="5">
        <f t="shared" si="141"/>
        <v>89291.590100000001</v>
      </c>
      <c r="U209" s="5">
        <f t="shared" si="142"/>
        <v>133.27103</v>
      </c>
      <c r="V209" s="5">
        <f t="shared" si="143"/>
        <v>22656.075100000002</v>
      </c>
      <c r="W209" s="5">
        <f t="shared" si="144"/>
        <v>0</v>
      </c>
      <c r="X209" s="5">
        <f t="shared" si="145"/>
        <v>5330.8411999999998</v>
      </c>
      <c r="Y209" s="5">
        <f t="shared" si="146"/>
        <v>2665.4205999999999</v>
      </c>
      <c r="Z209" s="5">
        <f t="shared" si="147"/>
        <v>266.54205999999999</v>
      </c>
      <c r="AA209" s="5">
        <f t="shared" si="148"/>
        <v>1332.7103</v>
      </c>
      <c r="AB209" s="5">
        <f t="shared" si="149"/>
        <v>2265.6075100000003</v>
      </c>
      <c r="AC209" s="5">
        <f t="shared" si="150"/>
        <v>5330.8411999999998</v>
      </c>
      <c r="AE209" s="5">
        <f t="shared" si="151"/>
        <v>3998.1308999999997</v>
      </c>
      <c r="AF209" s="5">
        <f>Q209*(AY209/100)</f>
        <v>0</v>
      </c>
      <c r="AH209" s="5">
        <f t="shared" si="152"/>
        <v>0</v>
      </c>
      <c r="AI209" s="5">
        <f>$P$382*BB209</f>
        <v>0</v>
      </c>
      <c r="AJ209" s="5">
        <f t="shared" si="153"/>
        <v>0</v>
      </c>
      <c r="AL209" s="6">
        <f t="shared" si="154"/>
        <v>100</v>
      </c>
      <c r="AM209" s="6">
        <v>67</v>
      </c>
      <c r="AN209" s="6">
        <v>0.1</v>
      </c>
      <c r="AO209" s="6">
        <v>17</v>
      </c>
      <c r="AP209" s="6">
        <v>0</v>
      </c>
      <c r="AQ209" s="6">
        <v>4</v>
      </c>
      <c r="AR209" s="6">
        <v>2</v>
      </c>
      <c r="AS209" s="6">
        <v>0.2</v>
      </c>
      <c r="AT209" s="6">
        <v>1</v>
      </c>
      <c r="AU209" s="6">
        <v>1.7</v>
      </c>
      <c r="AV209" s="6">
        <v>4</v>
      </c>
      <c r="AW209" s="6"/>
      <c r="AX209" s="6">
        <v>3</v>
      </c>
      <c r="AY209" s="6">
        <v>0</v>
      </c>
      <c r="AZ209" s="6"/>
      <c r="BA209" s="6">
        <v>0</v>
      </c>
      <c r="BB209" s="6"/>
      <c r="BC209" s="6">
        <v>0</v>
      </c>
      <c r="BD209" s="6"/>
      <c r="BE209" s="12">
        <f t="shared" si="155"/>
        <v>17</v>
      </c>
      <c r="BF209" s="12">
        <f t="shared" si="156"/>
        <v>9.9</v>
      </c>
      <c r="BG209" s="3">
        <f t="shared" si="115"/>
        <v>133271.03</v>
      </c>
      <c r="BH209" s="5">
        <v>0</v>
      </c>
      <c r="BI209" s="5">
        <v>79962.618000000002</v>
      </c>
      <c r="BJ209" s="5">
        <v>51975.701699999998</v>
      </c>
      <c r="BK209" s="5">
        <v>0</v>
      </c>
      <c r="BL209" s="5">
        <v>0</v>
      </c>
      <c r="BM209" s="5">
        <v>0</v>
      </c>
      <c r="BN209" s="5">
        <v>0</v>
      </c>
      <c r="BO209" s="5">
        <v>0</v>
      </c>
      <c r="BP209" s="5">
        <v>0</v>
      </c>
      <c r="BQ209" s="5">
        <v>0</v>
      </c>
      <c r="BR209" s="5">
        <v>1332.7103</v>
      </c>
      <c r="BS209" s="5">
        <v>0</v>
      </c>
      <c r="BT209" s="5">
        <v>0</v>
      </c>
      <c r="BU209" s="5">
        <v>0</v>
      </c>
      <c r="BV209" s="5"/>
      <c r="BW209" s="5">
        <v>0</v>
      </c>
      <c r="BY209" t="s">
        <v>109</v>
      </c>
      <c r="BZ209" s="12">
        <f t="shared" si="139"/>
        <v>100</v>
      </c>
      <c r="CA209" s="12">
        <v>0</v>
      </c>
      <c r="CB209" s="12">
        <v>60</v>
      </c>
      <c r="CC209" s="12">
        <v>39</v>
      </c>
      <c r="CD209" s="12">
        <v>0</v>
      </c>
      <c r="CE209" s="12">
        <v>0</v>
      </c>
      <c r="CG209" s="12">
        <v>0</v>
      </c>
      <c r="CH209" s="12">
        <v>0</v>
      </c>
      <c r="CI209" s="12">
        <v>0</v>
      </c>
      <c r="CJ209" s="12">
        <v>0</v>
      </c>
      <c r="CK209" s="12">
        <v>1</v>
      </c>
      <c r="CL209" s="12">
        <v>0</v>
      </c>
      <c r="CN209" s="12">
        <v>0</v>
      </c>
      <c r="CR209" s="12">
        <f t="shared" si="157"/>
        <v>99</v>
      </c>
      <c r="CS209" s="12">
        <f t="shared" si="158"/>
        <v>0</v>
      </c>
      <c r="CT209" s="12">
        <f t="shared" si="159"/>
        <v>1</v>
      </c>
      <c r="CU209" s="12">
        <f t="shared" si="160"/>
        <v>0</v>
      </c>
      <c r="CX209" t="s">
        <v>126</v>
      </c>
    </row>
    <row r="210" spans="1:102" x14ac:dyDescent="0.2">
      <c r="A210">
        <v>2015</v>
      </c>
      <c r="B210" t="s">
        <v>522</v>
      </c>
      <c r="C210" t="s">
        <v>296</v>
      </c>
      <c r="D210" s="16">
        <v>56001</v>
      </c>
      <c r="E210" t="s">
        <v>153</v>
      </c>
      <c r="F210" t="s">
        <v>130</v>
      </c>
      <c r="G210" t="s">
        <v>106</v>
      </c>
      <c r="I210" t="s">
        <v>106</v>
      </c>
      <c r="J210">
        <v>2014</v>
      </c>
      <c r="K210">
        <f t="shared" si="138"/>
        <v>1</v>
      </c>
      <c r="L210" t="s">
        <v>108</v>
      </c>
      <c r="M210" t="s">
        <v>108</v>
      </c>
      <c r="N210" t="s">
        <v>360</v>
      </c>
      <c r="O210" s="3">
        <v>54000</v>
      </c>
      <c r="P210" s="3">
        <v>54000</v>
      </c>
      <c r="S210" s="5">
        <f t="shared" si="140"/>
        <v>54000</v>
      </c>
      <c r="T210" s="5">
        <f t="shared" si="141"/>
        <v>51300</v>
      </c>
      <c r="U210" s="5">
        <f t="shared" si="142"/>
        <v>0</v>
      </c>
      <c r="V210" s="5">
        <f t="shared" si="143"/>
        <v>0</v>
      </c>
      <c r="W210" s="5">
        <f t="shared" si="144"/>
        <v>0</v>
      </c>
      <c r="X210" s="5">
        <f t="shared" si="145"/>
        <v>0</v>
      </c>
      <c r="Y210" s="5">
        <f t="shared" si="146"/>
        <v>2700</v>
      </c>
      <c r="Z210" s="5">
        <f t="shared" si="147"/>
        <v>0</v>
      </c>
      <c r="AA210" s="5">
        <f t="shared" si="148"/>
        <v>0</v>
      </c>
      <c r="AB210" s="5">
        <f t="shared" si="149"/>
        <v>0</v>
      </c>
      <c r="AC210" s="5">
        <f t="shared" si="150"/>
        <v>0</v>
      </c>
      <c r="AE210" s="5">
        <f t="shared" si="151"/>
        <v>0</v>
      </c>
      <c r="AF210" s="5">
        <f>P210*(AY210/100)</f>
        <v>0</v>
      </c>
      <c r="AH210" s="5">
        <f t="shared" si="152"/>
        <v>0</v>
      </c>
      <c r="AI210" s="5">
        <f>$P$401*BB210</f>
        <v>0</v>
      </c>
      <c r="AJ210" s="5">
        <f t="shared" si="153"/>
        <v>0</v>
      </c>
      <c r="AL210" s="6">
        <f t="shared" si="154"/>
        <v>100</v>
      </c>
      <c r="AM210" s="6">
        <v>95</v>
      </c>
      <c r="AN210" s="6">
        <v>0</v>
      </c>
      <c r="AO210" s="6">
        <v>0</v>
      </c>
      <c r="AP210" s="6">
        <v>0</v>
      </c>
      <c r="AQ210" s="6">
        <v>0</v>
      </c>
      <c r="AR210" s="6">
        <v>5</v>
      </c>
      <c r="AS210" s="6">
        <v>0</v>
      </c>
      <c r="AT210" s="6">
        <v>0</v>
      </c>
      <c r="AU210" s="6">
        <v>0</v>
      </c>
      <c r="AV210" s="6">
        <v>0</v>
      </c>
      <c r="AW210" s="6"/>
      <c r="AX210" s="6">
        <v>0</v>
      </c>
      <c r="AY210" s="6">
        <v>0</v>
      </c>
      <c r="AZ210" s="6"/>
      <c r="BA210" s="6">
        <v>0</v>
      </c>
      <c r="BB210" s="6"/>
      <c r="BC210" s="6">
        <v>0</v>
      </c>
      <c r="BD210" s="6"/>
      <c r="BE210" s="12">
        <f t="shared" si="155"/>
        <v>0</v>
      </c>
      <c r="BF210" s="12">
        <f t="shared" si="156"/>
        <v>0</v>
      </c>
      <c r="BG210" s="3">
        <f t="shared" si="115"/>
        <v>54000</v>
      </c>
      <c r="BH210" s="5">
        <v>21600</v>
      </c>
      <c r="BI210" s="5">
        <v>0</v>
      </c>
      <c r="BJ210" s="5">
        <v>0</v>
      </c>
      <c r="BK210" s="5">
        <v>0</v>
      </c>
      <c r="BL210" s="5">
        <v>0</v>
      </c>
      <c r="BM210" s="5">
        <v>0</v>
      </c>
      <c r="BN210" s="5">
        <v>0</v>
      </c>
      <c r="BO210" s="5">
        <v>0</v>
      </c>
      <c r="BP210" s="5">
        <v>0</v>
      </c>
      <c r="BQ210" s="5">
        <v>32400</v>
      </c>
      <c r="BR210" s="5">
        <v>0</v>
      </c>
      <c r="BS210" s="5">
        <v>0</v>
      </c>
      <c r="BT210" s="5">
        <v>0</v>
      </c>
      <c r="BU210" s="5">
        <v>0</v>
      </c>
      <c r="BV210" s="5"/>
      <c r="BW210" s="5">
        <v>0</v>
      </c>
      <c r="BY210" t="s">
        <v>109</v>
      </c>
      <c r="BZ210" s="12">
        <f t="shared" si="139"/>
        <v>100</v>
      </c>
      <c r="CA210" s="12">
        <v>40</v>
      </c>
      <c r="CB210" s="12">
        <v>0</v>
      </c>
      <c r="CC210" s="12">
        <v>0</v>
      </c>
      <c r="CD210" s="12">
        <v>0</v>
      </c>
      <c r="CE210" s="12">
        <v>0</v>
      </c>
      <c r="CG210" s="12">
        <v>0</v>
      </c>
      <c r="CH210" s="12">
        <v>0</v>
      </c>
      <c r="CI210" s="12">
        <v>0</v>
      </c>
      <c r="CJ210" s="12">
        <v>60</v>
      </c>
      <c r="CK210" s="12">
        <v>0</v>
      </c>
      <c r="CL210" s="12">
        <v>0</v>
      </c>
      <c r="CN210" s="12">
        <v>0</v>
      </c>
      <c r="CR210" s="12">
        <f t="shared" si="157"/>
        <v>0</v>
      </c>
      <c r="CS210" s="12">
        <f t="shared" si="158"/>
        <v>0</v>
      </c>
      <c r="CT210" s="12">
        <f t="shared" si="159"/>
        <v>60</v>
      </c>
      <c r="CU210" s="12">
        <f t="shared" si="160"/>
        <v>0</v>
      </c>
      <c r="CX210" t="s">
        <v>126</v>
      </c>
    </row>
    <row r="211" spans="1:102" x14ac:dyDescent="0.2">
      <c r="A211">
        <v>2015</v>
      </c>
      <c r="B211" t="s">
        <v>523</v>
      </c>
      <c r="C211" t="s">
        <v>299</v>
      </c>
      <c r="D211" s="16">
        <v>63549</v>
      </c>
      <c r="E211" t="s">
        <v>153</v>
      </c>
      <c r="F211" t="s">
        <v>130</v>
      </c>
      <c r="G211" t="s">
        <v>106</v>
      </c>
      <c r="I211" t="s">
        <v>106</v>
      </c>
      <c r="J211">
        <v>2014</v>
      </c>
      <c r="K211">
        <f t="shared" si="138"/>
        <v>1</v>
      </c>
      <c r="L211" t="s">
        <v>108</v>
      </c>
      <c r="M211" t="s">
        <v>108</v>
      </c>
      <c r="N211" t="s">
        <v>360</v>
      </c>
      <c r="O211" s="3">
        <v>39000</v>
      </c>
      <c r="P211" s="3">
        <v>39000</v>
      </c>
      <c r="Q211" s="3">
        <v>88600</v>
      </c>
      <c r="R211" s="4">
        <v>2.514876923076923</v>
      </c>
      <c r="S211" s="5">
        <f t="shared" si="140"/>
        <v>42472</v>
      </c>
      <c r="T211" s="5">
        <f t="shared" si="141"/>
        <v>31200</v>
      </c>
      <c r="U211" s="5">
        <f t="shared" si="142"/>
        <v>1950</v>
      </c>
      <c r="V211" s="5">
        <f t="shared" si="143"/>
        <v>0</v>
      </c>
      <c r="W211" s="5">
        <f t="shared" si="144"/>
        <v>0</v>
      </c>
      <c r="X211" s="5">
        <f t="shared" si="145"/>
        <v>0</v>
      </c>
      <c r="Y211" s="5">
        <f t="shared" si="146"/>
        <v>0</v>
      </c>
      <c r="Z211" s="5">
        <f t="shared" si="147"/>
        <v>0</v>
      </c>
      <c r="AA211" s="5">
        <f t="shared" si="148"/>
        <v>390</v>
      </c>
      <c r="AB211" s="5">
        <f t="shared" si="149"/>
        <v>0</v>
      </c>
      <c r="AC211" s="5">
        <f t="shared" si="150"/>
        <v>1560</v>
      </c>
      <c r="AE211" s="5">
        <f t="shared" si="151"/>
        <v>1170</v>
      </c>
      <c r="AF211" s="5">
        <f>Q211*(AY211/100)</f>
        <v>6202.0000000000009</v>
      </c>
      <c r="AH211" s="5">
        <f t="shared" si="152"/>
        <v>0</v>
      </c>
      <c r="AI211" s="5">
        <f>$P$396*BB211</f>
        <v>0</v>
      </c>
      <c r="AJ211" s="5">
        <f t="shared" si="153"/>
        <v>0</v>
      </c>
      <c r="AL211" s="6">
        <f t="shared" si="154"/>
        <v>100</v>
      </c>
      <c r="AM211" s="6">
        <v>80</v>
      </c>
      <c r="AN211" s="6">
        <v>5</v>
      </c>
      <c r="AO211" s="6">
        <v>0</v>
      </c>
      <c r="AP211" s="6">
        <v>0</v>
      </c>
      <c r="AQ211" s="6">
        <v>0</v>
      </c>
      <c r="AR211" s="6">
        <v>0</v>
      </c>
      <c r="AS211" s="6">
        <v>0</v>
      </c>
      <c r="AT211" s="6">
        <v>1</v>
      </c>
      <c r="AU211" s="6">
        <v>0</v>
      </c>
      <c r="AV211" s="6">
        <v>4</v>
      </c>
      <c r="AW211" s="6"/>
      <c r="AX211" s="6">
        <v>3</v>
      </c>
      <c r="AY211" s="6">
        <v>7</v>
      </c>
      <c r="AZ211" s="6" t="s">
        <v>524</v>
      </c>
      <c r="BA211" s="6">
        <v>0</v>
      </c>
      <c r="BB211" s="6"/>
      <c r="BC211" s="6">
        <v>0</v>
      </c>
      <c r="BD211" s="6"/>
      <c r="BE211" s="12">
        <f t="shared" si="155"/>
        <v>0</v>
      </c>
      <c r="BF211" s="12">
        <f t="shared" si="156"/>
        <v>15</v>
      </c>
      <c r="BG211" s="3">
        <f t="shared" si="115"/>
        <v>39000</v>
      </c>
      <c r="BH211" s="5">
        <v>3510</v>
      </c>
      <c r="BI211" s="5">
        <v>0</v>
      </c>
      <c r="BJ211" s="5">
        <v>33150</v>
      </c>
      <c r="BK211" s="5">
        <v>0</v>
      </c>
      <c r="BL211" s="5">
        <v>0</v>
      </c>
      <c r="BM211" s="5">
        <v>0</v>
      </c>
      <c r="BN211" s="5">
        <v>0</v>
      </c>
      <c r="BO211" s="5">
        <v>0</v>
      </c>
      <c r="BP211" s="5">
        <v>0</v>
      </c>
      <c r="BQ211" s="5">
        <v>2340</v>
      </c>
      <c r="BR211" s="5">
        <v>0</v>
      </c>
      <c r="BS211" s="5">
        <v>0</v>
      </c>
      <c r="BT211" s="5">
        <v>0</v>
      </c>
      <c r="BU211" s="5">
        <v>0</v>
      </c>
      <c r="BV211" s="5"/>
      <c r="BW211" s="5">
        <v>0</v>
      </c>
      <c r="BY211" t="s">
        <v>109</v>
      </c>
      <c r="BZ211" s="12">
        <f t="shared" si="139"/>
        <v>100</v>
      </c>
      <c r="CA211" s="12">
        <v>9</v>
      </c>
      <c r="CB211" s="12">
        <v>0</v>
      </c>
      <c r="CC211" s="12">
        <v>85</v>
      </c>
      <c r="CD211" s="12">
        <v>0</v>
      </c>
      <c r="CE211" s="12">
        <v>0</v>
      </c>
      <c r="CG211" s="12">
        <v>0</v>
      </c>
      <c r="CH211" s="12">
        <v>0</v>
      </c>
      <c r="CI211" s="12">
        <v>0</v>
      </c>
      <c r="CJ211" s="12">
        <v>6</v>
      </c>
      <c r="CK211" s="12">
        <v>0</v>
      </c>
      <c r="CL211" s="12">
        <v>0</v>
      </c>
      <c r="CN211" s="12">
        <v>0</v>
      </c>
      <c r="CR211" s="12">
        <f t="shared" si="157"/>
        <v>85</v>
      </c>
      <c r="CS211" s="12">
        <f t="shared" si="158"/>
        <v>0</v>
      </c>
      <c r="CT211" s="12">
        <f t="shared" si="159"/>
        <v>6</v>
      </c>
      <c r="CU211" s="12">
        <f t="shared" si="160"/>
        <v>0</v>
      </c>
      <c r="CX211" t="s">
        <v>126</v>
      </c>
    </row>
    <row r="212" spans="1:102" x14ac:dyDescent="0.2">
      <c r="A212">
        <v>2015</v>
      </c>
      <c r="B212" t="s">
        <v>525</v>
      </c>
      <c r="C212" t="s">
        <v>299</v>
      </c>
      <c r="D212" s="16">
        <v>64112</v>
      </c>
      <c r="E212" t="s">
        <v>153</v>
      </c>
      <c r="F212" t="s">
        <v>130</v>
      </c>
      <c r="G212" t="s">
        <v>120</v>
      </c>
      <c r="I212" t="s">
        <v>121</v>
      </c>
      <c r="J212">
        <v>2008</v>
      </c>
      <c r="K212">
        <f t="shared" si="138"/>
        <v>7</v>
      </c>
      <c r="L212" t="s">
        <v>131</v>
      </c>
      <c r="M212" t="s">
        <v>131</v>
      </c>
      <c r="N212" t="s">
        <v>360</v>
      </c>
      <c r="O212" s="3">
        <v>75000</v>
      </c>
      <c r="P212" s="3">
        <v>20000</v>
      </c>
      <c r="Q212" s="3">
        <v>44200</v>
      </c>
      <c r="R212" s="4">
        <v>0.65239199999999997</v>
      </c>
      <c r="S212" s="5">
        <f t="shared" si="140"/>
        <v>20000</v>
      </c>
      <c r="T212" s="5">
        <f t="shared" si="141"/>
        <v>8000</v>
      </c>
      <c r="U212" s="5">
        <f t="shared" si="142"/>
        <v>2000</v>
      </c>
      <c r="V212" s="5">
        <f t="shared" si="143"/>
        <v>5000</v>
      </c>
      <c r="W212" s="5">
        <f t="shared" si="144"/>
        <v>0</v>
      </c>
      <c r="X212" s="5">
        <f t="shared" si="145"/>
        <v>4000</v>
      </c>
      <c r="Y212" s="5">
        <f t="shared" si="146"/>
        <v>0</v>
      </c>
      <c r="Z212" s="5">
        <f t="shared" si="147"/>
        <v>600</v>
      </c>
      <c r="AA212" s="5">
        <f t="shared" si="148"/>
        <v>0</v>
      </c>
      <c r="AB212" s="5">
        <f t="shared" si="149"/>
        <v>0</v>
      </c>
      <c r="AC212" s="5">
        <f t="shared" si="150"/>
        <v>400</v>
      </c>
      <c r="AE212" s="5">
        <f t="shared" si="151"/>
        <v>0</v>
      </c>
      <c r="AF212" s="5">
        <f>P212*(AY212/100)</f>
        <v>0</v>
      </c>
      <c r="AH212" s="5">
        <f t="shared" si="152"/>
        <v>0</v>
      </c>
      <c r="AI212" s="5"/>
      <c r="AJ212" s="5">
        <f t="shared" si="153"/>
        <v>0</v>
      </c>
      <c r="AL212" s="6">
        <f t="shared" si="154"/>
        <v>100</v>
      </c>
      <c r="AM212" s="6">
        <v>40</v>
      </c>
      <c r="AN212" s="6">
        <v>10</v>
      </c>
      <c r="AO212" s="6">
        <v>25</v>
      </c>
      <c r="AP212" s="6">
        <v>0</v>
      </c>
      <c r="AQ212" s="6">
        <v>20</v>
      </c>
      <c r="AR212" s="6">
        <v>0</v>
      </c>
      <c r="AS212" s="6">
        <v>3</v>
      </c>
      <c r="AT212" s="6">
        <v>0</v>
      </c>
      <c r="AU212" s="6">
        <v>0</v>
      </c>
      <c r="AV212" s="6">
        <v>2</v>
      </c>
      <c r="AW212" s="6"/>
      <c r="AX212" s="6">
        <v>0</v>
      </c>
      <c r="AY212" s="6">
        <v>0</v>
      </c>
      <c r="AZ212" s="6"/>
      <c r="BA212" s="6">
        <v>0</v>
      </c>
      <c r="BB212" s="6"/>
      <c r="BC212" s="6">
        <v>0</v>
      </c>
      <c r="BD212" s="6"/>
      <c r="BE212" s="12">
        <f t="shared" si="155"/>
        <v>25</v>
      </c>
      <c r="BF212" s="12">
        <f t="shared" si="156"/>
        <v>5</v>
      </c>
      <c r="BG212" s="3">
        <f t="shared" si="115"/>
        <v>20000</v>
      </c>
      <c r="BH212" s="5">
        <v>5000</v>
      </c>
      <c r="BI212" s="5">
        <v>3000</v>
      </c>
      <c r="BJ212" s="5">
        <v>4000</v>
      </c>
      <c r="BK212" s="5">
        <v>0</v>
      </c>
      <c r="BL212" s="5">
        <v>7000</v>
      </c>
      <c r="BM212" s="5">
        <v>0</v>
      </c>
      <c r="BN212" s="5">
        <v>1000</v>
      </c>
      <c r="BO212" s="5">
        <v>0</v>
      </c>
      <c r="BP212" s="5">
        <v>0</v>
      </c>
      <c r="BQ212" s="5">
        <v>0</v>
      </c>
      <c r="BR212" s="5">
        <v>0</v>
      </c>
      <c r="BS212" s="5">
        <v>0</v>
      </c>
      <c r="BT212" s="5">
        <v>0</v>
      </c>
      <c r="BU212" s="5">
        <v>0</v>
      </c>
      <c r="BV212" s="5"/>
      <c r="BW212" s="5">
        <v>0</v>
      </c>
      <c r="BY212" t="s">
        <v>109</v>
      </c>
      <c r="BZ212" s="12">
        <f t="shared" si="139"/>
        <v>100</v>
      </c>
      <c r="CA212" s="12">
        <v>25</v>
      </c>
      <c r="CB212" s="12">
        <v>15</v>
      </c>
      <c r="CC212" s="12">
        <v>20</v>
      </c>
      <c r="CD212" s="12">
        <v>0</v>
      </c>
      <c r="CE212" s="12">
        <v>35</v>
      </c>
      <c r="CG212" s="12">
        <v>5</v>
      </c>
      <c r="CH212" s="12">
        <v>0</v>
      </c>
      <c r="CI212" s="12">
        <v>0</v>
      </c>
      <c r="CJ212" s="12">
        <v>0</v>
      </c>
      <c r="CK212" s="12">
        <v>0</v>
      </c>
      <c r="CL212" s="12">
        <v>0</v>
      </c>
      <c r="CN212" s="12">
        <v>0</v>
      </c>
      <c r="CR212" s="12">
        <f t="shared" si="157"/>
        <v>35</v>
      </c>
      <c r="CS212" s="12">
        <f t="shared" si="158"/>
        <v>35</v>
      </c>
      <c r="CT212" s="12">
        <f t="shared" si="159"/>
        <v>0</v>
      </c>
      <c r="CU212" s="12">
        <f t="shared" si="160"/>
        <v>0</v>
      </c>
      <c r="CX212" t="s">
        <v>110</v>
      </c>
    </row>
    <row r="213" spans="1:102" x14ac:dyDescent="0.2">
      <c r="A213">
        <v>2015</v>
      </c>
      <c r="B213" t="s">
        <v>526</v>
      </c>
      <c r="C213" t="s">
        <v>310</v>
      </c>
      <c r="D213" s="19">
        <v>72336</v>
      </c>
      <c r="E213" t="s">
        <v>308</v>
      </c>
      <c r="F213" t="s">
        <v>105</v>
      </c>
      <c r="G213" t="s">
        <v>142</v>
      </c>
      <c r="I213" t="s">
        <v>143</v>
      </c>
      <c r="J213">
        <v>2010</v>
      </c>
      <c r="K213">
        <f t="shared" si="138"/>
        <v>5</v>
      </c>
      <c r="L213" t="s">
        <v>122</v>
      </c>
      <c r="M213" t="s">
        <v>122</v>
      </c>
      <c r="N213" t="s">
        <v>360</v>
      </c>
      <c r="O213" s="3">
        <v>70000</v>
      </c>
      <c r="P213" s="3">
        <v>65000</v>
      </c>
      <c r="Q213" s="3">
        <v>70000</v>
      </c>
      <c r="R213" s="4">
        <v>1.107</v>
      </c>
      <c r="S213" s="5">
        <f t="shared" si="140"/>
        <v>65000</v>
      </c>
      <c r="T213" s="5">
        <f t="shared" si="141"/>
        <v>45500</v>
      </c>
      <c r="U213" s="5">
        <f t="shared" si="142"/>
        <v>19500</v>
      </c>
      <c r="V213" s="5">
        <f t="shared" si="143"/>
        <v>0</v>
      </c>
      <c r="W213" s="5">
        <f t="shared" si="144"/>
        <v>0</v>
      </c>
      <c r="X213" s="5">
        <f t="shared" si="145"/>
        <v>0</v>
      </c>
      <c r="Y213" s="5">
        <f t="shared" si="146"/>
        <v>0</v>
      </c>
      <c r="Z213" s="5">
        <f t="shared" si="147"/>
        <v>0</v>
      </c>
      <c r="AA213" s="5">
        <f t="shared" si="148"/>
        <v>0</v>
      </c>
      <c r="AB213" s="5">
        <f t="shared" si="149"/>
        <v>0</v>
      </c>
      <c r="AC213" s="5">
        <f t="shared" si="150"/>
        <v>0</v>
      </c>
      <c r="AE213" s="5">
        <f t="shared" si="151"/>
        <v>0</v>
      </c>
      <c r="AF213" s="5">
        <f>P213*(AY213/100)</f>
        <v>0</v>
      </c>
      <c r="AH213" s="5">
        <f t="shared" si="152"/>
        <v>0</v>
      </c>
      <c r="AI213" s="5">
        <f>$P$383*BB213</f>
        <v>0</v>
      </c>
      <c r="AJ213" s="5">
        <f t="shared" si="153"/>
        <v>0</v>
      </c>
      <c r="AL213" s="6">
        <f t="shared" si="154"/>
        <v>100</v>
      </c>
      <c r="AM213" s="6">
        <v>70</v>
      </c>
      <c r="AN213" s="6">
        <v>30</v>
      </c>
      <c r="AO213" s="6">
        <v>0</v>
      </c>
      <c r="AP213" s="6">
        <v>0</v>
      </c>
      <c r="AQ213" s="6">
        <v>0</v>
      </c>
      <c r="AR213" s="6">
        <v>0</v>
      </c>
      <c r="AS213" s="6">
        <v>0</v>
      </c>
      <c r="AT213" s="6">
        <v>0</v>
      </c>
      <c r="AU213" s="6">
        <v>0</v>
      </c>
      <c r="AV213" s="6">
        <v>0</v>
      </c>
      <c r="AW213" s="6"/>
      <c r="AX213" s="6">
        <v>0</v>
      </c>
      <c r="AY213" s="6">
        <v>0</v>
      </c>
      <c r="AZ213" s="6"/>
      <c r="BA213" s="6">
        <v>0</v>
      </c>
      <c r="BB213" s="6"/>
      <c r="BC213" s="6">
        <v>0</v>
      </c>
      <c r="BD213" s="6"/>
      <c r="BE213" s="12">
        <f t="shared" si="155"/>
        <v>0</v>
      </c>
      <c r="BF213" s="12">
        <f t="shared" si="156"/>
        <v>0</v>
      </c>
      <c r="BG213" s="3">
        <f t="shared" si="115"/>
        <v>65000</v>
      </c>
      <c r="BH213" s="5">
        <v>0</v>
      </c>
      <c r="BI213" s="5">
        <v>13000</v>
      </c>
      <c r="BJ213" s="5">
        <v>0</v>
      </c>
      <c r="BK213" s="5">
        <v>0</v>
      </c>
      <c r="BL213" s="5">
        <v>0</v>
      </c>
      <c r="BM213" s="5">
        <v>0</v>
      </c>
      <c r="BN213" s="5">
        <v>0</v>
      </c>
      <c r="BO213" s="5">
        <v>0</v>
      </c>
      <c r="BP213" s="5">
        <v>52000</v>
      </c>
      <c r="BQ213" s="5">
        <v>0</v>
      </c>
      <c r="BR213" s="5">
        <v>0</v>
      </c>
      <c r="BS213" s="5">
        <v>0</v>
      </c>
      <c r="BT213" s="5">
        <v>0</v>
      </c>
      <c r="BU213" s="5">
        <v>0</v>
      </c>
      <c r="BV213" s="5"/>
      <c r="BW213" s="5">
        <v>0</v>
      </c>
      <c r="BY213" t="s">
        <v>109</v>
      </c>
      <c r="BZ213" s="12">
        <f t="shared" si="139"/>
        <v>100</v>
      </c>
      <c r="CA213" s="12">
        <v>0</v>
      </c>
      <c r="CB213" s="12">
        <v>20</v>
      </c>
      <c r="CC213" s="12">
        <v>0</v>
      </c>
      <c r="CD213" s="12">
        <v>0</v>
      </c>
      <c r="CE213" s="12">
        <v>0</v>
      </c>
      <c r="CG213" s="12">
        <v>0</v>
      </c>
      <c r="CH213" s="12">
        <v>0</v>
      </c>
      <c r="CI213" s="12">
        <v>80</v>
      </c>
      <c r="CJ213" s="12">
        <v>0</v>
      </c>
      <c r="CK213" s="12">
        <v>0</v>
      </c>
      <c r="CL213" s="12">
        <v>0</v>
      </c>
      <c r="CN213" s="12">
        <v>0</v>
      </c>
      <c r="CR213" s="12">
        <f t="shared" si="157"/>
        <v>20</v>
      </c>
      <c r="CS213" s="12">
        <f t="shared" si="158"/>
        <v>0</v>
      </c>
      <c r="CT213" s="12">
        <f t="shared" si="159"/>
        <v>80</v>
      </c>
      <c r="CU213" s="12">
        <f t="shared" si="160"/>
        <v>0</v>
      </c>
      <c r="CX213" t="s">
        <v>126</v>
      </c>
    </row>
    <row r="214" spans="1:102" x14ac:dyDescent="0.2">
      <c r="A214">
        <v>2015</v>
      </c>
      <c r="B214" t="s">
        <v>527</v>
      </c>
      <c r="C214" t="s">
        <v>172</v>
      </c>
      <c r="D214" s="16">
        <v>54891</v>
      </c>
      <c r="E214" t="s">
        <v>129</v>
      </c>
      <c r="F214" t="s">
        <v>130</v>
      </c>
      <c r="G214" t="s">
        <v>142</v>
      </c>
      <c r="I214" t="s">
        <v>143</v>
      </c>
      <c r="J214">
        <v>2010</v>
      </c>
      <c r="K214">
        <f t="shared" ref="K214:K243" si="161">2015-J214</f>
        <v>5</v>
      </c>
      <c r="L214" t="s">
        <v>122</v>
      </c>
      <c r="M214" t="s">
        <v>122</v>
      </c>
      <c r="N214" t="s">
        <v>360</v>
      </c>
      <c r="O214" s="3">
        <v>487000</v>
      </c>
      <c r="P214" s="3">
        <v>431000</v>
      </c>
      <c r="S214" s="5">
        <f t="shared" si="140"/>
        <v>431000</v>
      </c>
      <c r="T214" s="5">
        <v>100000</v>
      </c>
      <c r="U214" s="5">
        <v>15000</v>
      </c>
      <c r="V214" s="5">
        <v>179000</v>
      </c>
      <c r="W214" s="5">
        <v>20000</v>
      </c>
      <c r="X214" s="5">
        <v>0</v>
      </c>
      <c r="Y214" s="5">
        <v>3000</v>
      </c>
      <c r="Z214" s="5">
        <v>5000</v>
      </c>
      <c r="AA214" s="5">
        <v>16000</v>
      </c>
      <c r="AB214" s="5">
        <v>1200</v>
      </c>
      <c r="AC214" s="5">
        <v>10000</v>
      </c>
      <c r="AD214" s="5" t="s">
        <v>357</v>
      </c>
      <c r="AE214" s="5">
        <v>0</v>
      </c>
      <c r="AF214" s="5">
        <v>52700</v>
      </c>
      <c r="AG214" s="5" t="s">
        <v>528</v>
      </c>
      <c r="AH214" s="5">
        <v>0</v>
      </c>
      <c r="AJ214" s="3">
        <v>29100</v>
      </c>
      <c r="AK214" t="s">
        <v>156</v>
      </c>
      <c r="AL214" s="6">
        <f t="shared" si="154"/>
        <v>100.00000000000001</v>
      </c>
      <c r="AM214" s="12">
        <v>23.201856148491878</v>
      </c>
      <c r="AN214" s="12">
        <v>3.4802784222737819</v>
      </c>
      <c r="AO214" s="12">
        <v>41.531322505800468</v>
      </c>
      <c r="AP214" s="12">
        <v>4.6403712296983759</v>
      </c>
      <c r="AQ214" s="12">
        <v>0</v>
      </c>
      <c r="AR214" s="12">
        <v>0.6960556844547563</v>
      </c>
      <c r="AS214" s="12">
        <v>1.160092807424594</v>
      </c>
      <c r="AT214" s="12">
        <v>3.7122969837587005</v>
      </c>
      <c r="AU214" s="12">
        <v>0.27842227378190254</v>
      </c>
      <c r="AV214" s="12">
        <v>2.3201856148491879</v>
      </c>
      <c r="AW214" s="12"/>
      <c r="AX214" s="12">
        <v>0</v>
      </c>
      <c r="AY214" s="12">
        <v>12.227378190255219</v>
      </c>
      <c r="AZ214" s="12"/>
      <c r="BA214" s="12">
        <v>0</v>
      </c>
      <c r="BB214" s="12">
        <v>0</v>
      </c>
      <c r="BC214" s="12">
        <v>6.7517401392111376</v>
      </c>
      <c r="BE214" s="12">
        <f t="shared" si="155"/>
        <v>46.171693735498842</v>
      </c>
      <c r="BF214" s="12">
        <f t="shared" si="156"/>
        <v>26.450116009280741</v>
      </c>
      <c r="BG214" s="3">
        <f t="shared" si="115"/>
        <v>431000</v>
      </c>
      <c r="BH214">
        <v>270000</v>
      </c>
      <c r="BI214">
        <v>0</v>
      </c>
      <c r="BJ214">
        <v>90476</v>
      </c>
      <c r="BK214">
        <v>0</v>
      </c>
      <c r="BL214">
        <v>0</v>
      </c>
      <c r="BM214">
        <v>0</v>
      </c>
      <c r="BN214">
        <v>0</v>
      </c>
      <c r="BO214">
        <v>0</v>
      </c>
      <c r="BP214">
        <v>0</v>
      </c>
      <c r="BQ214">
        <v>55667</v>
      </c>
      <c r="BR214">
        <v>0</v>
      </c>
      <c r="BS214">
        <v>0</v>
      </c>
      <c r="BT214">
        <v>0</v>
      </c>
      <c r="BU214">
        <v>8500</v>
      </c>
      <c r="BV214" t="s">
        <v>529</v>
      </c>
      <c r="BW214">
        <v>6357</v>
      </c>
      <c r="BX214" t="s">
        <v>156</v>
      </c>
      <c r="BY214" t="s">
        <v>109</v>
      </c>
      <c r="BZ214" s="12">
        <f t="shared" si="139"/>
        <v>99.999999999999986</v>
      </c>
      <c r="CA214" s="10">
        <v>62.645011600928072</v>
      </c>
      <c r="CB214" s="10">
        <v>0</v>
      </c>
      <c r="CC214" s="10">
        <v>20.992111368909512</v>
      </c>
      <c r="CD214" s="10">
        <v>0</v>
      </c>
      <c r="CE214" s="10">
        <v>0</v>
      </c>
      <c r="CF214" s="10">
        <v>0</v>
      </c>
      <c r="CG214" s="10">
        <v>0</v>
      </c>
      <c r="CH214" s="10">
        <v>0</v>
      </c>
      <c r="CI214" s="10">
        <v>0</v>
      </c>
      <c r="CJ214" s="10">
        <v>12.915777262180974</v>
      </c>
      <c r="CK214" s="10">
        <v>0</v>
      </c>
      <c r="CL214" s="10">
        <v>0</v>
      </c>
      <c r="CM214" s="10">
        <v>0</v>
      </c>
      <c r="CN214" s="10">
        <v>1.9721577726218096</v>
      </c>
      <c r="CO214" s="10"/>
      <c r="CP214" s="10">
        <v>1.4749419953596288</v>
      </c>
      <c r="CR214" s="12">
        <f t="shared" si="157"/>
        <v>20.992111368909512</v>
      </c>
      <c r="CS214" s="12">
        <f t="shared" si="158"/>
        <v>0</v>
      </c>
      <c r="CT214" s="12">
        <f t="shared" si="159"/>
        <v>12.915777262180974</v>
      </c>
      <c r="CU214" s="12">
        <f t="shared" si="160"/>
        <v>3.4470997679814381</v>
      </c>
    </row>
    <row r="215" spans="1:102" x14ac:dyDescent="0.2">
      <c r="A215">
        <v>2015</v>
      </c>
      <c r="B215" t="s">
        <v>530</v>
      </c>
      <c r="C215" t="s">
        <v>180</v>
      </c>
      <c r="D215" s="16">
        <v>19134</v>
      </c>
      <c r="E215" t="s">
        <v>136</v>
      </c>
      <c r="F215" t="s">
        <v>137</v>
      </c>
      <c r="G215" t="s">
        <v>106</v>
      </c>
      <c r="I215" t="s">
        <v>106</v>
      </c>
      <c r="J215">
        <v>2008</v>
      </c>
      <c r="K215">
        <f t="shared" si="161"/>
        <v>7</v>
      </c>
      <c r="L215" t="s">
        <v>131</v>
      </c>
      <c r="M215" t="s">
        <v>131</v>
      </c>
      <c r="N215" t="s">
        <v>356</v>
      </c>
      <c r="O215" s="3">
        <v>3235000</v>
      </c>
      <c r="P215" s="3">
        <v>2409000</v>
      </c>
      <c r="Q215" s="3">
        <v>3018516</v>
      </c>
      <c r="R215" s="4">
        <v>1.044654170633694</v>
      </c>
      <c r="S215" s="5">
        <f t="shared" si="140"/>
        <v>2409000</v>
      </c>
      <c r="T215" s="5">
        <v>517000</v>
      </c>
      <c r="U215" s="5">
        <v>45000</v>
      </c>
      <c r="V215" s="5">
        <v>298000</v>
      </c>
      <c r="W215" s="5">
        <v>0</v>
      </c>
      <c r="X215" s="5">
        <v>406000</v>
      </c>
      <c r="Y215" s="5">
        <v>163000</v>
      </c>
      <c r="Z215" s="5">
        <v>17000</v>
      </c>
      <c r="AA215" s="5">
        <v>38000</v>
      </c>
      <c r="AB215" s="5">
        <v>10000</v>
      </c>
      <c r="AC215" s="5">
        <v>274000</v>
      </c>
      <c r="AD215" s="5" t="s">
        <v>357</v>
      </c>
      <c r="AE215" s="5">
        <v>0</v>
      </c>
      <c r="AF215" s="5">
        <v>60000</v>
      </c>
      <c r="AG215" s="5" t="s">
        <v>437</v>
      </c>
      <c r="AH215" s="5">
        <v>580000</v>
      </c>
      <c r="AI215" t="s">
        <v>531</v>
      </c>
      <c r="AJ215" s="3">
        <v>1000</v>
      </c>
      <c r="AK215" t="s">
        <v>532</v>
      </c>
      <c r="AL215" s="6">
        <f t="shared" si="154"/>
        <v>100</v>
      </c>
      <c r="AM215" s="12">
        <v>21.461187214611872</v>
      </c>
      <c r="AN215" s="12">
        <v>1.8679950186799501</v>
      </c>
      <c r="AO215" s="12">
        <v>12.37027812370278</v>
      </c>
      <c r="AP215" s="12">
        <v>0</v>
      </c>
      <c r="AQ215" s="12">
        <v>16.853466168534663</v>
      </c>
      <c r="AR215" s="12">
        <v>6.7662930676629305</v>
      </c>
      <c r="AS215" s="12">
        <v>0.70568700705687004</v>
      </c>
      <c r="AT215" s="12">
        <v>1.5774180157741802</v>
      </c>
      <c r="AU215" s="12">
        <v>0.41511000415110011</v>
      </c>
      <c r="AV215" s="12">
        <v>11.374014113740142</v>
      </c>
      <c r="AW215" s="12"/>
      <c r="AX215" s="12">
        <v>0</v>
      </c>
      <c r="AY215" s="12">
        <v>2.4906600249066</v>
      </c>
      <c r="AZ215" s="12"/>
      <c r="BA215" s="12">
        <v>24.076380240763804</v>
      </c>
      <c r="BB215" s="12"/>
      <c r="BC215" s="12">
        <v>4.1511000415110001E-2</v>
      </c>
      <c r="BE215" s="12">
        <f t="shared" si="155"/>
        <v>12.37027812370278</v>
      </c>
      <c r="BF215" s="12">
        <f t="shared" si="156"/>
        <v>40.680780406807813</v>
      </c>
      <c r="BG215" s="3">
        <f t="shared" si="115"/>
        <v>2409000</v>
      </c>
      <c r="BH215">
        <v>686288</v>
      </c>
      <c r="BI215">
        <v>0</v>
      </c>
      <c r="BJ215">
        <v>506345</v>
      </c>
      <c r="BK215">
        <v>328864</v>
      </c>
      <c r="BL215">
        <v>0</v>
      </c>
      <c r="BM215">
        <v>0</v>
      </c>
      <c r="BN215">
        <v>10652</v>
      </c>
      <c r="BO215">
        <v>0</v>
      </c>
      <c r="BP215">
        <v>288254</v>
      </c>
      <c r="BQ215">
        <v>251462</v>
      </c>
      <c r="BR215">
        <v>189869</v>
      </c>
      <c r="BS215">
        <v>0</v>
      </c>
      <c r="BT215">
        <v>0</v>
      </c>
      <c r="BU215">
        <v>36247</v>
      </c>
      <c r="BV215" t="s">
        <v>533</v>
      </c>
      <c r="BW215">
        <v>111019</v>
      </c>
      <c r="BX215" t="s">
        <v>534</v>
      </c>
      <c r="BY215" t="s">
        <v>109</v>
      </c>
      <c r="BZ215" s="12">
        <f t="shared" si="139"/>
        <v>99.999999999999986</v>
      </c>
      <c r="CA215" s="10">
        <v>28.488501452885011</v>
      </c>
      <c r="CB215" s="10">
        <v>0</v>
      </c>
      <c r="CC215" s="10">
        <v>21.018887505188875</v>
      </c>
      <c r="CD215" s="10">
        <v>13.651473640514736</v>
      </c>
      <c r="CE215" s="10">
        <v>0</v>
      </c>
      <c r="CF215" s="10">
        <v>0</v>
      </c>
      <c r="CG215" s="10">
        <v>0.4421751764217518</v>
      </c>
      <c r="CH215" s="10">
        <v>0</v>
      </c>
      <c r="CI215" s="10">
        <v>11.965711913657119</v>
      </c>
      <c r="CJ215" s="10">
        <v>10.438439186384391</v>
      </c>
      <c r="CK215" s="10">
        <v>7.8816521378165207</v>
      </c>
      <c r="CL215" s="10">
        <v>0</v>
      </c>
      <c r="CM215" s="10">
        <v>0</v>
      </c>
      <c r="CN215" s="10">
        <v>1.5046492320464924</v>
      </c>
      <c r="CO215" s="10"/>
      <c r="CP215" s="10">
        <v>4.6085097550850973</v>
      </c>
      <c r="CR215" s="12">
        <f t="shared" si="157"/>
        <v>21.018887505188875</v>
      </c>
      <c r="CS215" s="12">
        <f t="shared" si="158"/>
        <v>0</v>
      </c>
      <c r="CT215" s="12">
        <f t="shared" si="159"/>
        <v>30.28580323785803</v>
      </c>
      <c r="CU215" s="12">
        <f t="shared" si="160"/>
        <v>6.1131589871315892</v>
      </c>
      <c r="CX215" t="s">
        <v>126</v>
      </c>
    </row>
    <row r="216" spans="1:102" x14ac:dyDescent="0.2">
      <c r="A216">
        <v>2015</v>
      </c>
      <c r="B216" t="s">
        <v>535</v>
      </c>
      <c r="C216" t="s">
        <v>112</v>
      </c>
      <c r="D216" s="16">
        <v>98103</v>
      </c>
      <c r="E216" t="s">
        <v>113</v>
      </c>
      <c r="F216" t="s">
        <v>114</v>
      </c>
      <c r="G216" t="s">
        <v>106</v>
      </c>
      <c r="I216" t="s">
        <v>106</v>
      </c>
      <c r="J216">
        <v>2013</v>
      </c>
      <c r="K216">
        <f t="shared" si="161"/>
        <v>2</v>
      </c>
      <c r="L216" t="s">
        <v>108</v>
      </c>
      <c r="M216" t="s">
        <v>108</v>
      </c>
      <c r="N216" t="s">
        <v>360</v>
      </c>
      <c r="O216" s="3">
        <v>174034</v>
      </c>
      <c r="P216" s="3">
        <v>123574</v>
      </c>
      <c r="Q216" s="3">
        <v>99673</v>
      </c>
      <c r="R216" s="4">
        <v>0.63400261443166273</v>
      </c>
      <c r="S216" s="5">
        <f t="shared" si="140"/>
        <v>123574</v>
      </c>
      <c r="T216" s="5">
        <v>108299</v>
      </c>
      <c r="U216" s="5">
        <v>0</v>
      </c>
      <c r="V216" s="5">
        <v>10417</v>
      </c>
      <c r="W216" s="5">
        <v>0</v>
      </c>
      <c r="X216" s="5">
        <v>0</v>
      </c>
      <c r="Y216" s="5">
        <v>3910</v>
      </c>
      <c r="Z216" s="5">
        <v>852</v>
      </c>
      <c r="AA216" s="5">
        <v>0</v>
      </c>
      <c r="AB216" s="5">
        <v>96</v>
      </c>
      <c r="AC216" s="5">
        <v>0</v>
      </c>
      <c r="AD216" s="5" t="s">
        <v>357</v>
      </c>
      <c r="AE216" s="5">
        <v>0</v>
      </c>
      <c r="AF216" s="5">
        <v>0</v>
      </c>
      <c r="AH216" s="5">
        <v>0</v>
      </c>
      <c r="AJ216" s="3">
        <v>0</v>
      </c>
      <c r="AL216" s="6">
        <f t="shared" si="154"/>
        <v>100</v>
      </c>
      <c r="AM216" s="12">
        <v>87.638985547121564</v>
      </c>
      <c r="AN216" s="12">
        <v>0</v>
      </c>
      <c r="AO216" s="12">
        <v>8.4297667794196194</v>
      </c>
      <c r="AP216" s="12">
        <v>0</v>
      </c>
      <c r="AQ216" s="12">
        <v>0</v>
      </c>
      <c r="AR216" s="12">
        <v>3.1640960072507163</v>
      </c>
      <c r="AS216" s="12">
        <v>0.68946542152880053</v>
      </c>
      <c r="AT216" s="12">
        <v>0</v>
      </c>
      <c r="AU216" s="12">
        <v>7.7686244679301478E-2</v>
      </c>
      <c r="AV216" s="12">
        <v>0</v>
      </c>
      <c r="AW216" s="12"/>
      <c r="AX216" s="12">
        <v>0</v>
      </c>
      <c r="AY216" s="12">
        <v>0</v>
      </c>
      <c r="AZ216" s="12">
        <v>0</v>
      </c>
      <c r="BA216" s="12">
        <v>0</v>
      </c>
      <c r="BB216" s="12">
        <v>0</v>
      </c>
      <c r="BC216" s="12">
        <v>0</v>
      </c>
      <c r="BE216" s="12">
        <f t="shared" si="155"/>
        <v>8.4297667794196194</v>
      </c>
      <c r="BF216" s="12">
        <f t="shared" si="156"/>
        <v>0.76715166620810205</v>
      </c>
      <c r="BG216" s="3">
        <f t="shared" si="115"/>
        <v>123574</v>
      </c>
      <c r="BH216">
        <v>113545.11</v>
      </c>
      <c r="BI216">
        <v>0</v>
      </c>
      <c r="BJ216">
        <v>2271.8900000000003</v>
      </c>
      <c r="BK216">
        <v>7564</v>
      </c>
      <c r="BL216">
        <v>0</v>
      </c>
      <c r="BM216">
        <v>0</v>
      </c>
      <c r="BN216">
        <v>0</v>
      </c>
      <c r="BO216">
        <v>0</v>
      </c>
      <c r="BP216">
        <v>0</v>
      </c>
      <c r="BQ216">
        <v>0</v>
      </c>
      <c r="BR216">
        <v>193</v>
      </c>
      <c r="BS216">
        <v>0</v>
      </c>
      <c r="BT216">
        <v>0</v>
      </c>
      <c r="BU216">
        <v>0</v>
      </c>
      <c r="BV216" t="s">
        <v>536</v>
      </c>
      <c r="BW216">
        <v>0</v>
      </c>
      <c r="BY216" t="s">
        <v>109</v>
      </c>
      <c r="BZ216" s="12">
        <f t="shared" si="139"/>
        <v>99.999999999999986</v>
      </c>
      <c r="CA216" s="10">
        <v>91.884304141647917</v>
      </c>
      <c r="CB216" s="10">
        <v>0</v>
      </c>
      <c r="CC216" s="10">
        <v>1.8384854419214403</v>
      </c>
      <c r="CD216" s="10">
        <v>6.1210286953566282</v>
      </c>
      <c r="CE216" s="10">
        <v>0</v>
      </c>
      <c r="CF216" s="10">
        <v>0</v>
      </c>
      <c r="CG216" s="10">
        <v>0</v>
      </c>
      <c r="CH216" s="10">
        <v>0</v>
      </c>
      <c r="CI216" s="10">
        <v>0</v>
      </c>
      <c r="CJ216" s="10">
        <v>0</v>
      </c>
      <c r="CK216" s="10">
        <v>0.15618172107401235</v>
      </c>
      <c r="CL216" s="10">
        <v>0</v>
      </c>
      <c r="CM216" s="10">
        <v>0</v>
      </c>
      <c r="CN216" s="10">
        <v>0</v>
      </c>
      <c r="CO216" s="10"/>
      <c r="CP216" s="10">
        <v>0</v>
      </c>
      <c r="CR216" s="12">
        <f t="shared" si="157"/>
        <v>1.8384854419214403</v>
      </c>
      <c r="CS216" s="12">
        <f t="shared" si="158"/>
        <v>0</v>
      </c>
      <c r="CT216" s="12">
        <f t="shared" si="159"/>
        <v>0.15618172107401235</v>
      </c>
      <c r="CU216" s="12">
        <f t="shared" si="160"/>
        <v>0</v>
      </c>
      <c r="CX216" t="s">
        <v>126</v>
      </c>
    </row>
    <row r="217" spans="1:102" x14ac:dyDescent="0.2">
      <c r="A217">
        <v>2015</v>
      </c>
      <c r="B217" t="s">
        <v>537</v>
      </c>
      <c r="C217" t="s">
        <v>296</v>
      </c>
      <c r="D217" s="16">
        <v>55114</v>
      </c>
      <c r="E217" t="s">
        <v>153</v>
      </c>
      <c r="F217" t="s">
        <v>130</v>
      </c>
      <c r="G217" t="s">
        <v>297</v>
      </c>
      <c r="I217" t="s">
        <v>143</v>
      </c>
      <c r="J217">
        <v>1999</v>
      </c>
      <c r="K217">
        <f t="shared" si="161"/>
        <v>16</v>
      </c>
      <c r="L217" t="s">
        <v>165</v>
      </c>
      <c r="M217" t="s">
        <v>149</v>
      </c>
      <c r="N217" t="s">
        <v>356</v>
      </c>
      <c r="O217" s="3">
        <v>23960456</v>
      </c>
      <c r="P217" s="3">
        <v>22552456</v>
      </c>
      <c r="S217" s="5">
        <f t="shared" si="140"/>
        <v>22552456</v>
      </c>
      <c r="T217" s="5">
        <v>14462753</v>
      </c>
      <c r="U217" s="5">
        <v>0</v>
      </c>
      <c r="V217" s="5">
        <v>0</v>
      </c>
      <c r="W217" s="5">
        <v>0</v>
      </c>
      <c r="X217" s="5">
        <v>4526914</v>
      </c>
      <c r="Y217" s="5">
        <v>0</v>
      </c>
      <c r="Z217" s="5">
        <v>3562789</v>
      </c>
      <c r="AA217" s="5">
        <v>0</v>
      </c>
      <c r="AB217" s="5">
        <v>0</v>
      </c>
      <c r="AC217" s="5">
        <v>0</v>
      </c>
      <c r="AD217" s="5" t="s">
        <v>357</v>
      </c>
      <c r="AE217" s="5">
        <v>0</v>
      </c>
      <c r="AF217" s="5">
        <v>0</v>
      </c>
      <c r="AH217" s="5">
        <v>0</v>
      </c>
      <c r="AJ217" s="3">
        <v>0</v>
      </c>
      <c r="AL217" s="6">
        <f t="shared" si="154"/>
        <v>100</v>
      </c>
      <c r="AM217" s="12">
        <v>64.129392381920624</v>
      </c>
      <c r="AN217" s="12">
        <v>0</v>
      </c>
      <c r="AO217" s="12">
        <v>0</v>
      </c>
      <c r="AP217" s="12">
        <v>0</v>
      </c>
      <c r="AQ217" s="12">
        <v>20.072820450242759</v>
      </c>
      <c r="AR217" s="12">
        <v>0</v>
      </c>
      <c r="AS217" s="12">
        <v>15.797787167836622</v>
      </c>
      <c r="AT217" s="12">
        <v>0</v>
      </c>
      <c r="AU217" s="12">
        <v>0</v>
      </c>
      <c r="AV217" s="12">
        <v>0</v>
      </c>
      <c r="AW217" s="12"/>
      <c r="AX217" s="12">
        <v>0</v>
      </c>
      <c r="AY217" s="12">
        <v>0</v>
      </c>
      <c r="AZ217" s="12">
        <v>0</v>
      </c>
      <c r="BA217" s="12">
        <v>0</v>
      </c>
      <c r="BB217" s="12">
        <v>0</v>
      </c>
      <c r="BC217" s="12">
        <v>0</v>
      </c>
      <c r="BE217" s="12">
        <f t="shared" si="155"/>
        <v>0</v>
      </c>
      <c r="BF217" s="12">
        <f t="shared" si="156"/>
        <v>15.797787167836622</v>
      </c>
      <c r="BG217" s="3">
        <f t="shared" si="115"/>
        <v>22046827</v>
      </c>
      <c r="BH217">
        <v>0</v>
      </c>
      <c r="BI217">
        <v>0</v>
      </c>
      <c r="BJ217">
        <v>19249185</v>
      </c>
      <c r="BK217">
        <v>2221858</v>
      </c>
      <c r="BL217">
        <v>56170</v>
      </c>
      <c r="BM217">
        <v>0</v>
      </c>
      <c r="BN217">
        <v>519614</v>
      </c>
      <c r="BO217">
        <v>0</v>
      </c>
      <c r="BP217">
        <v>0</v>
      </c>
      <c r="BQ217">
        <v>0</v>
      </c>
      <c r="BR217">
        <v>0</v>
      </c>
      <c r="BS217">
        <v>0</v>
      </c>
      <c r="BT217">
        <v>0</v>
      </c>
      <c r="BU217">
        <v>0</v>
      </c>
      <c r="BV217">
        <v>0</v>
      </c>
      <c r="BW217">
        <v>0</v>
      </c>
      <c r="BY217" t="s">
        <v>109</v>
      </c>
      <c r="BZ217" s="12">
        <f t="shared" si="139"/>
        <v>99.757986979333864</v>
      </c>
      <c r="CA217" s="10">
        <v>0</v>
      </c>
      <c r="CB217" s="10">
        <v>0</v>
      </c>
      <c r="CC217" s="10">
        <v>85.35294337787424</v>
      </c>
      <c r="CD217" s="10">
        <v>9.8519558135929852</v>
      </c>
      <c r="CE217" s="10">
        <v>0.24906378267626375</v>
      </c>
      <c r="CF217" s="10">
        <v>0</v>
      </c>
      <c r="CG217" s="10">
        <v>2.3040240051903882</v>
      </c>
      <c r="CH217" s="10">
        <v>0</v>
      </c>
      <c r="CI217" s="10">
        <v>0</v>
      </c>
      <c r="CJ217" s="10">
        <v>0</v>
      </c>
      <c r="CK217" s="10">
        <v>0</v>
      </c>
      <c r="CL217" s="10">
        <v>0</v>
      </c>
      <c r="CM217" s="10">
        <v>0</v>
      </c>
      <c r="CN217" s="10">
        <v>2</v>
      </c>
      <c r="CO217" s="25" t="s">
        <v>538</v>
      </c>
      <c r="CP217" s="10">
        <v>0</v>
      </c>
      <c r="CR217" s="12">
        <f t="shared" si="157"/>
        <v>85.35294337787424</v>
      </c>
      <c r="CS217" s="12">
        <f t="shared" si="158"/>
        <v>0.24906378267626375</v>
      </c>
      <c r="CT217" s="12">
        <f t="shared" si="159"/>
        <v>0</v>
      </c>
      <c r="CU217" s="12">
        <f t="shared" si="160"/>
        <v>2</v>
      </c>
      <c r="CX217" t="s">
        <v>110</v>
      </c>
    </row>
    <row r="218" spans="1:102" x14ac:dyDescent="0.2">
      <c r="A218">
        <v>2015</v>
      </c>
      <c r="B218" t="s">
        <v>539</v>
      </c>
      <c r="C218" t="s">
        <v>283</v>
      </c>
      <c r="D218" s="16">
        <v>24983</v>
      </c>
      <c r="E218" t="s">
        <v>119</v>
      </c>
      <c r="F218" t="s">
        <v>105</v>
      </c>
      <c r="G218" t="s">
        <v>142</v>
      </c>
      <c r="I218" t="s">
        <v>143</v>
      </c>
      <c r="J218">
        <v>2012</v>
      </c>
      <c r="K218">
        <f t="shared" si="161"/>
        <v>3</v>
      </c>
      <c r="L218" t="s">
        <v>122</v>
      </c>
      <c r="M218" t="s">
        <v>122</v>
      </c>
      <c r="N218" t="s">
        <v>360</v>
      </c>
      <c r="O218" s="3">
        <v>155440</v>
      </c>
      <c r="P218" s="3">
        <v>125501.62</v>
      </c>
      <c r="Q218" s="3">
        <v>158233.50000000003</v>
      </c>
      <c r="R218" s="4">
        <v>1.1268945220020588</v>
      </c>
      <c r="S218" s="5">
        <f t="shared" si="140"/>
        <v>123152.62000000001</v>
      </c>
      <c r="T218" s="5">
        <v>39633.339999999997</v>
      </c>
      <c r="U218" s="5">
        <v>0</v>
      </c>
      <c r="V218" s="5">
        <v>58788.160000000003</v>
      </c>
      <c r="W218" s="5">
        <v>0</v>
      </c>
      <c r="X218" s="5">
        <v>0</v>
      </c>
      <c r="Y218" s="5">
        <v>11413.97</v>
      </c>
      <c r="Z218" s="5">
        <v>0</v>
      </c>
      <c r="AA218" s="5">
        <v>7671.36</v>
      </c>
      <c r="AB218" s="5">
        <v>0</v>
      </c>
      <c r="AC218" s="5">
        <v>1097.5</v>
      </c>
      <c r="AD218" s="5" t="s">
        <v>357</v>
      </c>
      <c r="AE218" s="5">
        <v>250.49</v>
      </c>
      <c r="AF218" s="5">
        <v>120</v>
      </c>
      <c r="AG218" s="5" t="s">
        <v>540</v>
      </c>
      <c r="AH218" s="5">
        <v>4177.8</v>
      </c>
      <c r="AI218" t="s">
        <v>458</v>
      </c>
      <c r="AJ218" s="3">
        <v>0</v>
      </c>
      <c r="AL218" s="6">
        <f t="shared" si="154"/>
        <v>100</v>
      </c>
      <c r="AM218" s="12">
        <v>32.182295431473563</v>
      </c>
      <c r="AN218" s="12">
        <v>0</v>
      </c>
      <c r="AO218" s="12">
        <v>47.736020557256516</v>
      </c>
      <c r="AP218" s="12">
        <v>0</v>
      </c>
      <c r="AQ218" s="12">
        <v>0</v>
      </c>
      <c r="AR218" s="12">
        <v>9.2681503649699035</v>
      </c>
      <c r="AS218" s="12">
        <v>0</v>
      </c>
      <c r="AT218" s="12">
        <v>6.2291488398703976</v>
      </c>
      <c r="AU218" s="12">
        <v>0</v>
      </c>
      <c r="AV218" s="12">
        <v>0.89117064663342105</v>
      </c>
      <c r="AW218" s="12"/>
      <c r="AX218" s="12">
        <v>0.20339802758560879</v>
      </c>
      <c r="AY218" s="12">
        <v>9.74400707025153E-2</v>
      </c>
      <c r="AZ218" s="12"/>
      <c r="BA218" s="12">
        <v>3.3923760615080698</v>
      </c>
      <c r="BB218" s="12"/>
      <c r="BC218" s="12">
        <v>0</v>
      </c>
      <c r="BE218" s="12">
        <f t="shared" si="155"/>
        <v>47.736020557256516</v>
      </c>
      <c r="BF218" s="12">
        <f t="shared" si="156"/>
        <v>10.813533646300012</v>
      </c>
      <c r="BG218" s="3">
        <f t="shared" si="115"/>
        <v>120011.62</v>
      </c>
      <c r="BH218">
        <v>0</v>
      </c>
      <c r="BI218">
        <v>0</v>
      </c>
      <c r="BJ218">
        <v>112706.39</v>
      </c>
      <c r="BK218">
        <v>507.33</v>
      </c>
      <c r="BL218">
        <v>0</v>
      </c>
      <c r="BM218">
        <v>0</v>
      </c>
      <c r="BN218">
        <v>0</v>
      </c>
      <c r="BO218">
        <v>0</v>
      </c>
      <c r="BP218">
        <v>6677.9</v>
      </c>
      <c r="BQ218">
        <v>0</v>
      </c>
      <c r="BR218">
        <v>0</v>
      </c>
      <c r="BS218">
        <v>0</v>
      </c>
      <c r="BT218">
        <v>0</v>
      </c>
      <c r="BU218">
        <v>120</v>
      </c>
      <c r="BV218" t="s">
        <v>541</v>
      </c>
      <c r="BW218">
        <v>0</v>
      </c>
      <c r="BY218" t="s">
        <v>109</v>
      </c>
      <c r="BZ218" s="12">
        <f t="shared" si="139"/>
        <v>99.529938179284059</v>
      </c>
      <c r="CA218" s="10">
        <v>0</v>
      </c>
      <c r="CB218" s="10">
        <v>0</v>
      </c>
      <c r="CC218" s="10">
        <v>89.804729213853975</v>
      </c>
      <c r="CD218" s="10">
        <v>0.40424179385094788</v>
      </c>
      <c r="CE218" s="10">
        <v>0</v>
      </c>
      <c r="CF218" s="10">
        <v>0</v>
      </c>
      <c r="CG218" s="10">
        <v>0</v>
      </c>
      <c r="CH218" s="10">
        <v>0</v>
      </c>
      <c r="CI218" s="10">
        <v>5.3209671715791398</v>
      </c>
      <c r="CJ218" s="10">
        <v>0</v>
      </c>
      <c r="CK218" s="10">
        <v>0</v>
      </c>
      <c r="CL218" s="10">
        <v>0</v>
      </c>
      <c r="CM218" s="10">
        <v>0</v>
      </c>
      <c r="CN218" s="10">
        <v>4</v>
      </c>
      <c r="CO218" s="25" t="s">
        <v>538</v>
      </c>
      <c r="CP218" s="10">
        <v>0</v>
      </c>
      <c r="CR218" s="12">
        <f t="shared" si="157"/>
        <v>89.804729213853975</v>
      </c>
      <c r="CS218" s="12">
        <f t="shared" si="158"/>
        <v>0</v>
      </c>
      <c r="CT218" s="12">
        <f t="shared" si="159"/>
        <v>5.3209671715791398</v>
      </c>
      <c r="CU218" s="12">
        <f t="shared" si="160"/>
        <v>4</v>
      </c>
      <c r="CX218" t="s">
        <v>110</v>
      </c>
    </row>
    <row r="219" spans="1:102" x14ac:dyDescent="0.2">
      <c r="A219">
        <v>2015</v>
      </c>
      <c r="B219" t="s">
        <v>542</v>
      </c>
      <c r="C219" t="s">
        <v>128</v>
      </c>
      <c r="D219" s="16">
        <v>49855</v>
      </c>
      <c r="E219" t="s">
        <v>129</v>
      </c>
      <c r="F219" t="s">
        <v>130</v>
      </c>
      <c r="G219" t="s">
        <v>324</v>
      </c>
      <c r="I219" t="s">
        <v>208</v>
      </c>
      <c r="J219">
        <v>2012</v>
      </c>
      <c r="K219">
        <f t="shared" si="161"/>
        <v>3</v>
      </c>
      <c r="L219" t="s">
        <v>122</v>
      </c>
      <c r="M219" t="s">
        <v>122</v>
      </c>
      <c r="N219" t="s">
        <v>360</v>
      </c>
      <c r="BE219" s="12"/>
      <c r="BF219" s="12"/>
      <c r="BG219" s="3">
        <f t="shared" si="115"/>
        <v>0</v>
      </c>
      <c r="BH219">
        <v>0</v>
      </c>
      <c r="BI219">
        <v>0</v>
      </c>
      <c r="BJ219">
        <v>0</v>
      </c>
      <c r="BK219">
        <v>0</v>
      </c>
      <c r="BL219">
        <v>0</v>
      </c>
      <c r="BN219">
        <v>0</v>
      </c>
      <c r="BO219">
        <v>0</v>
      </c>
      <c r="BP219">
        <v>0</v>
      </c>
      <c r="BQ219">
        <v>0</v>
      </c>
      <c r="BR219">
        <v>0</v>
      </c>
      <c r="BS219">
        <v>0</v>
      </c>
      <c r="BU219">
        <v>0</v>
      </c>
      <c r="BW219">
        <v>0</v>
      </c>
      <c r="BY219" s="2" t="s">
        <v>322</v>
      </c>
      <c r="BZ219" s="12">
        <f t="shared" si="139"/>
        <v>0</v>
      </c>
      <c r="CR219" s="12"/>
      <c r="CS219" s="12"/>
      <c r="CT219" s="12"/>
      <c r="CU219" s="12"/>
      <c r="CX219" t="s">
        <v>110</v>
      </c>
    </row>
    <row r="220" spans="1:102" x14ac:dyDescent="0.2">
      <c r="A220">
        <v>2015</v>
      </c>
      <c r="B220" t="s">
        <v>543</v>
      </c>
      <c r="C220" t="s">
        <v>128</v>
      </c>
      <c r="D220" s="16">
        <v>48103</v>
      </c>
      <c r="E220" t="s">
        <v>129</v>
      </c>
      <c r="F220" t="s">
        <v>130</v>
      </c>
      <c r="G220" t="s">
        <v>120</v>
      </c>
      <c r="I220" t="s">
        <v>121</v>
      </c>
      <c r="J220">
        <v>2011</v>
      </c>
      <c r="K220">
        <f t="shared" si="161"/>
        <v>4</v>
      </c>
      <c r="L220" t="s">
        <v>122</v>
      </c>
      <c r="M220" t="s">
        <v>122</v>
      </c>
      <c r="N220" t="s">
        <v>360</v>
      </c>
      <c r="O220" s="3">
        <v>200000</v>
      </c>
      <c r="Q220" s="3">
        <v>160300</v>
      </c>
      <c r="R220" s="4">
        <v>0.88726050000000001</v>
      </c>
      <c r="BE220" s="12"/>
      <c r="BF220" s="12"/>
      <c r="BG220" s="3">
        <f t="shared" si="115"/>
        <v>0</v>
      </c>
      <c r="BH220">
        <v>0</v>
      </c>
      <c r="BI220">
        <v>0</v>
      </c>
      <c r="BJ220">
        <v>0</v>
      </c>
      <c r="BK220">
        <v>0</v>
      </c>
      <c r="BL220">
        <v>0</v>
      </c>
      <c r="BN220">
        <v>0</v>
      </c>
      <c r="BO220">
        <v>0</v>
      </c>
      <c r="BP220">
        <v>0</v>
      </c>
      <c r="BQ220">
        <v>0</v>
      </c>
      <c r="BR220">
        <v>0</v>
      </c>
      <c r="BS220">
        <v>0</v>
      </c>
      <c r="BU220">
        <v>0</v>
      </c>
      <c r="BW220">
        <v>0</v>
      </c>
      <c r="BY220" s="2" t="s">
        <v>322</v>
      </c>
      <c r="BZ220" s="12">
        <f t="shared" si="139"/>
        <v>0</v>
      </c>
      <c r="CR220" s="12"/>
      <c r="CS220" s="12"/>
      <c r="CT220" s="12"/>
      <c r="CU220" s="12"/>
      <c r="CX220" t="s">
        <v>126</v>
      </c>
    </row>
    <row r="221" spans="1:102" x14ac:dyDescent="0.2">
      <c r="A221">
        <v>2015</v>
      </c>
      <c r="B221" t="s">
        <v>544</v>
      </c>
      <c r="C221" t="s">
        <v>164</v>
      </c>
      <c r="D221" s="16">
        <v>45701</v>
      </c>
      <c r="E221" t="s">
        <v>129</v>
      </c>
      <c r="F221" t="s">
        <v>130</v>
      </c>
      <c r="G221" t="s">
        <v>106</v>
      </c>
      <c r="I221" t="s">
        <v>106</v>
      </c>
      <c r="J221">
        <v>1996</v>
      </c>
      <c r="K221">
        <f t="shared" si="161"/>
        <v>19</v>
      </c>
      <c r="L221" t="s">
        <v>165</v>
      </c>
      <c r="M221" t="s">
        <v>149</v>
      </c>
      <c r="N221" t="s">
        <v>360</v>
      </c>
      <c r="BE221" s="12"/>
      <c r="BF221" s="12"/>
      <c r="BG221" s="3">
        <f t="shared" si="115"/>
        <v>0</v>
      </c>
      <c r="BH221">
        <v>0</v>
      </c>
      <c r="BI221">
        <v>0</v>
      </c>
      <c r="BJ221">
        <v>0</v>
      </c>
      <c r="BK221">
        <v>0</v>
      </c>
      <c r="BL221">
        <v>0</v>
      </c>
      <c r="BN221">
        <v>0</v>
      </c>
      <c r="BO221">
        <v>0</v>
      </c>
      <c r="BP221">
        <v>0</v>
      </c>
      <c r="BQ221">
        <v>0</v>
      </c>
      <c r="BR221">
        <v>0</v>
      </c>
      <c r="BS221">
        <v>0</v>
      </c>
      <c r="BU221">
        <v>0</v>
      </c>
      <c r="BW221">
        <v>0</v>
      </c>
      <c r="BY221" s="2" t="s">
        <v>322</v>
      </c>
      <c r="BZ221" s="12">
        <f t="shared" si="139"/>
        <v>0</v>
      </c>
      <c r="CR221" s="12"/>
      <c r="CS221" s="12"/>
      <c r="CT221" s="12"/>
      <c r="CU221" s="12"/>
      <c r="CX221" t="s">
        <v>126</v>
      </c>
    </row>
    <row r="222" spans="1:102" x14ac:dyDescent="0.2">
      <c r="A222">
        <v>2015</v>
      </c>
      <c r="B222" t="s">
        <v>545</v>
      </c>
      <c r="C222" t="s">
        <v>164</v>
      </c>
      <c r="D222" s="16">
        <v>45701</v>
      </c>
      <c r="E222" t="s">
        <v>129</v>
      </c>
      <c r="F222" t="s">
        <v>130</v>
      </c>
      <c r="G222" t="s">
        <v>120</v>
      </c>
      <c r="I222" t="s">
        <v>121</v>
      </c>
      <c r="J222">
        <v>2010</v>
      </c>
      <c r="K222">
        <f t="shared" si="161"/>
        <v>5</v>
      </c>
      <c r="L222" t="s">
        <v>122</v>
      </c>
      <c r="M222" t="s">
        <v>122</v>
      </c>
      <c r="N222" t="s">
        <v>360</v>
      </c>
      <c r="O222" s="3">
        <v>370000</v>
      </c>
      <c r="P222" s="3">
        <v>370000</v>
      </c>
      <c r="S222" s="5">
        <f>SUM(T222:AJ222)</f>
        <v>370000</v>
      </c>
      <c r="T222" s="5">
        <f>P222*(AM222/100)</f>
        <v>0</v>
      </c>
      <c r="U222" s="5">
        <f>P222*(AN222/100)</f>
        <v>0</v>
      </c>
      <c r="V222" s="5">
        <f>P222*(AO222/100)</f>
        <v>0</v>
      </c>
      <c r="W222" s="5">
        <f>P222*(AP222/100)</f>
        <v>0</v>
      </c>
      <c r="X222" s="5">
        <f>P222*(AQ222/100)</f>
        <v>0</v>
      </c>
      <c r="Y222" s="5">
        <f>P222*(AR222/100)</f>
        <v>0</v>
      </c>
      <c r="Z222" s="5">
        <f>P222*(AS222/100)</f>
        <v>140600</v>
      </c>
      <c r="AA222" s="5">
        <f>P222*(AT222/100)</f>
        <v>0</v>
      </c>
      <c r="AB222" s="5">
        <f>P222*(AU222/100)</f>
        <v>0</v>
      </c>
      <c r="AC222" s="5">
        <f>P222*(AV222/100)</f>
        <v>229400</v>
      </c>
      <c r="AE222" s="5">
        <f>P222*(AX222/100)</f>
        <v>0</v>
      </c>
      <c r="AF222" s="5">
        <f>P222*(AY222/100)</f>
        <v>0</v>
      </c>
      <c r="AH222" s="5">
        <f>P222*(BA222/100)</f>
        <v>0</v>
      </c>
      <c r="AI222" s="5">
        <f>$P$408*BB222</f>
        <v>0</v>
      </c>
      <c r="AJ222" s="5">
        <f>P222*(BC222/100)</f>
        <v>0</v>
      </c>
      <c r="AL222" s="6">
        <f>SUM(AM222:BC222)</f>
        <v>100</v>
      </c>
      <c r="AM222" s="6">
        <v>0</v>
      </c>
      <c r="AN222" s="6">
        <v>0</v>
      </c>
      <c r="AO222" s="6">
        <v>0</v>
      </c>
      <c r="AP222" s="6">
        <v>0</v>
      </c>
      <c r="AQ222" s="6">
        <v>0</v>
      </c>
      <c r="AR222" s="6">
        <v>0</v>
      </c>
      <c r="AS222" s="6">
        <v>38</v>
      </c>
      <c r="AT222" s="6">
        <v>0</v>
      </c>
      <c r="AU222" s="6">
        <v>0</v>
      </c>
      <c r="AV222" s="6">
        <v>62</v>
      </c>
      <c r="AW222" s="6"/>
      <c r="AX222" s="6">
        <v>0</v>
      </c>
      <c r="AY222" s="6">
        <v>0</v>
      </c>
      <c r="AZ222" s="6"/>
      <c r="BA222" s="6">
        <v>0</v>
      </c>
      <c r="BB222" s="6"/>
      <c r="BC222" s="6">
        <v>0</v>
      </c>
      <c r="BD222" s="6"/>
      <c r="BE222" s="12">
        <f>AO222+AP222</f>
        <v>0</v>
      </c>
      <c r="BF222" s="12">
        <f>SUM(AS222:AY222)+BA222+BC222</f>
        <v>100</v>
      </c>
      <c r="BG222" s="3">
        <f t="shared" ref="BG222:BG285" si="162">SUM(BH222:BW222)</f>
        <v>0</v>
      </c>
      <c r="BH222">
        <v>0</v>
      </c>
      <c r="BI222">
        <v>0</v>
      </c>
      <c r="BJ222">
        <v>0</v>
      </c>
      <c r="BK222">
        <v>0</v>
      </c>
      <c r="BL222">
        <v>0</v>
      </c>
      <c r="BN222">
        <v>0</v>
      </c>
      <c r="BO222">
        <v>0</v>
      </c>
      <c r="BP222">
        <v>0</v>
      </c>
      <c r="BQ222">
        <v>0</v>
      </c>
      <c r="BR222">
        <v>0</v>
      </c>
      <c r="BS222">
        <v>0</v>
      </c>
      <c r="BU222">
        <v>0</v>
      </c>
      <c r="BW222">
        <v>0</v>
      </c>
      <c r="BY222" s="2" t="s">
        <v>322</v>
      </c>
      <c r="BZ222" s="12">
        <f t="shared" si="139"/>
        <v>0</v>
      </c>
      <c r="CR222" s="12"/>
      <c r="CS222" s="12"/>
      <c r="CT222" s="12"/>
      <c r="CU222" s="12"/>
    </row>
    <row r="223" spans="1:102" x14ac:dyDescent="0.2">
      <c r="A223">
        <v>2015</v>
      </c>
      <c r="B223" t="s">
        <v>546</v>
      </c>
      <c r="C223" t="s">
        <v>128</v>
      </c>
      <c r="D223" s="16">
        <v>49504</v>
      </c>
      <c r="E223" t="s">
        <v>129</v>
      </c>
      <c r="F223" t="s">
        <v>130</v>
      </c>
      <c r="G223" t="s">
        <v>347</v>
      </c>
      <c r="I223" t="s">
        <v>121</v>
      </c>
      <c r="J223">
        <v>1997</v>
      </c>
      <c r="K223">
        <f t="shared" si="161"/>
        <v>18</v>
      </c>
      <c r="L223" t="s">
        <v>165</v>
      </c>
      <c r="M223" t="s">
        <v>149</v>
      </c>
      <c r="N223" t="s">
        <v>381</v>
      </c>
      <c r="BE223" s="12"/>
      <c r="BF223" s="12"/>
      <c r="BG223" s="3">
        <f t="shared" si="162"/>
        <v>0</v>
      </c>
      <c r="BH223">
        <v>0</v>
      </c>
      <c r="BI223">
        <v>0</v>
      </c>
      <c r="BJ223">
        <v>0</v>
      </c>
      <c r="BK223">
        <v>0</v>
      </c>
      <c r="BL223">
        <v>0</v>
      </c>
      <c r="BN223">
        <v>0</v>
      </c>
      <c r="BO223">
        <v>0</v>
      </c>
      <c r="BP223">
        <v>0</v>
      </c>
      <c r="BQ223">
        <v>0</v>
      </c>
      <c r="BR223">
        <v>0</v>
      </c>
      <c r="BS223">
        <v>0</v>
      </c>
      <c r="BU223">
        <v>0</v>
      </c>
      <c r="BW223">
        <v>0</v>
      </c>
      <c r="BY223" s="2" t="s">
        <v>322</v>
      </c>
      <c r="BZ223" s="12">
        <f t="shared" si="139"/>
        <v>0</v>
      </c>
      <c r="CR223" s="12"/>
      <c r="CS223" s="12"/>
      <c r="CT223" s="12"/>
      <c r="CU223" s="12"/>
    </row>
    <row r="224" spans="1:102" x14ac:dyDescent="0.2">
      <c r="A224">
        <v>2015</v>
      </c>
      <c r="B224" t="s">
        <v>547</v>
      </c>
      <c r="C224" t="s">
        <v>160</v>
      </c>
      <c r="D224" s="16">
        <v>60607</v>
      </c>
      <c r="E224" t="s">
        <v>129</v>
      </c>
      <c r="F224" t="s">
        <v>130</v>
      </c>
      <c r="G224" t="s">
        <v>138</v>
      </c>
      <c r="I224" t="s">
        <v>121</v>
      </c>
      <c r="J224">
        <v>2009</v>
      </c>
      <c r="K224">
        <f t="shared" si="161"/>
        <v>6</v>
      </c>
      <c r="L224" t="s">
        <v>131</v>
      </c>
      <c r="M224" t="s">
        <v>131</v>
      </c>
      <c r="N224" t="s">
        <v>356</v>
      </c>
      <c r="BE224" s="12"/>
      <c r="BF224" s="12"/>
      <c r="BG224" s="3">
        <f t="shared" si="162"/>
        <v>0</v>
      </c>
      <c r="BH224">
        <v>0</v>
      </c>
      <c r="BI224">
        <v>0</v>
      </c>
      <c r="BJ224">
        <v>0</v>
      </c>
      <c r="BK224">
        <v>0</v>
      </c>
      <c r="BL224">
        <v>0</v>
      </c>
      <c r="BN224">
        <v>0</v>
      </c>
      <c r="BO224">
        <v>0</v>
      </c>
      <c r="BP224">
        <v>0</v>
      </c>
      <c r="BQ224">
        <v>0</v>
      </c>
      <c r="BR224">
        <v>0</v>
      </c>
      <c r="BS224">
        <v>0</v>
      </c>
      <c r="BU224">
        <v>0</v>
      </c>
      <c r="BW224">
        <v>0</v>
      </c>
      <c r="BY224" s="2" t="s">
        <v>322</v>
      </c>
      <c r="BZ224" s="12">
        <f t="shared" si="139"/>
        <v>0</v>
      </c>
      <c r="CR224" s="12"/>
      <c r="CS224" s="12"/>
      <c r="CT224" s="12"/>
      <c r="CU224" s="12"/>
    </row>
    <row r="225" spans="1:102" x14ac:dyDescent="0.2">
      <c r="A225">
        <v>2015</v>
      </c>
      <c r="B225" t="s">
        <v>548</v>
      </c>
      <c r="C225" t="s">
        <v>164</v>
      </c>
      <c r="D225" s="16">
        <v>44505</v>
      </c>
      <c r="E225" t="s">
        <v>129</v>
      </c>
      <c r="F225" t="s">
        <v>130</v>
      </c>
      <c r="G225" t="s">
        <v>106</v>
      </c>
      <c r="I225" t="s">
        <v>106</v>
      </c>
      <c r="J225">
        <v>2011</v>
      </c>
      <c r="K225">
        <f t="shared" si="161"/>
        <v>4</v>
      </c>
      <c r="L225" t="s">
        <v>122</v>
      </c>
      <c r="M225" t="s">
        <v>122</v>
      </c>
      <c r="N225" t="s">
        <v>360</v>
      </c>
      <c r="BE225" s="12"/>
      <c r="BF225" s="12"/>
      <c r="BG225" s="3">
        <f t="shared" si="162"/>
        <v>0</v>
      </c>
      <c r="BH225">
        <v>0</v>
      </c>
      <c r="BI225">
        <v>0</v>
      </c>
      <c r="BJ225">
        <v>0</v>
      </c>
      <c r="BK225">
        <v>0</v>
      </c>
      <c r="BL225">
        <v>0</v>
      </c>
      <c r="BN225">
        <v>0</v>
      </c>
      <c r="BO225">
        <v>0</v>
      </c>
      <c r="BP225">
        <v>0</v>
      </c>
      <c r="BQ225">
        <v>0</v>
      </c>
      <c r="BR225">
        <v>0</v>
      </c>
      <c r="BS225">
        <v>0</v>
      </c>
      <c r="BU225">
        <v>0</v>
      </c>
      <c r="BW225">
        <v>0</v>
      </c>
      <c r="BY225" s="2" t="s">
        <v>322</v>
      </c>
      <c r="BZ225" s="12">
        <f t="shared" si="139"/>
        <v>0</v>
      </c>
      <c r="CR225" s="12"/>
      <c r="CS225" s="12"/>
      <c r="CT225" s="12"/>
      <c r="CU225" s="12"/>
    </row>
    <row r="226" spans="1:102" x14ac:dyDescent="0.2">
      <c r="A226">
        <v>2015</v>
      </c>
      <c r="B226" t="s">
        <v>549</v>
      </c>
      <c r="C226" t="s">
        <v>160</v>
      </c>
      <c r="D226" s="16">
        <v>62442</v>
      </c>
      <c r="E226" t="s">
        <v>129</v>
      </c>
      <c r="F226" t="s">
        <v>130</v>
      </c>
      <c r="G226" t="s">
        <v>208</v>
      </c>
      <c r="H226" t="s">
        <v>550</v>
      </c>
      <c r="I226" t="s">
        <v>208</v>
      </c>
      <c r="J226">
        <v>2012</v>
      </c>
      <c r="K226">
        <f t="shared" si="161"/>
        <v>3</v>
      </c>
      <c r="L226" t="s">
        <v>122</v>
      </c>
      <c r="M226" t="s">
        <v>122</v>
      </c>
      <c r="N226" t="s">
        <v>360</v>
      </c>
      <c r="BE226" s="12"/>
      <c r="BF226" s="12"/>
      <c r="BG226" s="3">
        <f t="shared" si="162"/>
        <v>0</v>
      </c>
      <c r="BH226">
        <v>0</v>
      </c>
      <c r="BI226">
        <v>0</v>
      </c>
      <c r="BJ226">
        <v>0</v>
      </c>
      <c r="BK226">
        <v>0</v>
      </c>
      <c r="BL226">
        <v>0</v>
      </c>
      <c r="BN226">
        <v>0</v>
      </c>
      <c r="BO226">
        <v>0</v>
      </c>
      <c r="BP226">
        <v>0</v>
      </c>
      <c r="BQ226">
        <v>0</v>
      </c>
      <c r="BR226">
        <v>0</v>
      </c>
      <c r="BS226">
        <v>0</v>
      </c>
      <c r="BU226">
        <v>0</v>
      </c>
      <c r="BW226">
        <v>0</v>
      </c>
      <c r="BY226" s="2" t="s">
        <v>322</v>
      </c>
      <c r="BZ226" s="12">
        <f t="shared" si="139"/>
        <v>0</v>
      </c>
      <c r="CR226" s="12"/>
      <c r="CS226" s="12"/>
      <c r="CT226" s="12"/>
      <c r="CU226" s="12"/>
    </row>
    <row r="227" spans="1:102" x14ac:dyDescent="0.2">
      <c r="A227">
        <v>2015</v>
      </c>
      <c r="B227" t="s">
        <v>551</v>
      </c>
      <c r="C227" t="s">
        <v>164</v>
      </c>
      <c r="D227" s="16">
        <v>45133</v>
      </c>
      <c r="E227" t="s">
        <v>129</v>
      </c>
      <c r="F227" t="s">
        <v>130</v>
      </c>
      <c r="G227" t="s">
        <v>324</v>
      </c>
      <c r="I227" t="s">
        <v>208</v>
      </c>
      <c r="J227">
        <v>2010</v>
      </c>
      <c r="K227">
        <f t="shared" si="161"/>
        <v>5</v>
      </c>
      <c r="L227" t="s">
        <v>122</v>
      </c>
      <c r="M227" t="s">
        <v>122</v>
      </c>
      <c r="N227" t="s">
        <v>360</v>
      </c>
      <c r="BE227" s="12"/>
      <c r="BF227" s="12"/>
      <c r="BG227" s="3">
        <f t="shared" si="162"/>
        <v>0</v>
      </c>
      <c r="BH227">
        <v>0</v>
      </c>
      <c r="BI227">
        <v>0</v>
      </c>
      <c r="BJ227">
        <v>0</v>
      </c>
      <c r="BK227">
        <v>0</v>
      </c>
      <c r="BL227">
        <v>0</v>
      </c>
      <c r="BN227">
        <v>0</v>
      </c>
      <c r="BO227">
        <v>0</v>
      </c>
      <c r="BP227">
        <v>0</v>
      </c>
      <c r="BQ227">
        <v>0</v>
      </c>
      <c r="BR227">
        <v>0</v>
      </c>
      <c r="BS227">
        <v>0</v>
      </c>
      <c r="BU227">
        <v>0</v>
      </c>
      <c r="BW227">
        <v>0</v>
      </c>
      <c r="BY227" s="2" t="s">
        <v>322</v>
      </c>
      <c r="BZ227" s="12">
        <f t="shared" si="139"/>
        <v>0</v>
      </c>
      <c r="CR227" s="12"/>
      <c r="CS227" s="12"/>
      <c r="CT227" s="12"/>
      <c r="CU227" s="12"/>
    </row>
    <row r="228" spans="1:102" x14ac:dyDescent="0.2">
      <c r="A228">
        <v>2015</v>
      </c>
      <c r="B228" t="s">
        <v>552</v>
      </c>
      <c r="C228" t="s">
        <v>128</v>
      </c>
      <c r="D228" s="16">
        <v>49408</v>
      </c>
      <c r="E228" t="s">
        <v>129</v>
      </c>
      <c r="F228" t="s">
        <v>130</v>
      </c>
      <c r="G228" t="s">
        <v>324</v>
      </c>
      <c r="I228" t="s">
        <v>208</v>
      </c>
      <c r="J228">
        <v>2013</v>
      </c>
      <c r="K228">
        <f t="shared" si="161"/>
        <v>2</v>
      </c>
      <c r="L228" t="s">
        <v>108</v>
      </c>
      <c r="M228" t="s">
        <v>108</v>
      </c>
      <c r="N228" t="s">
        <v>360</v>
      </c>
      <c r="BE228" s="12"/>
      <c r="BF228" s="12"/>
      <c r="BG228" s="3">
        <f t="shared" si="162"/>
        <v>0</v>
      </c>
      <c r="BH228">
        <v>0</v>
      </c>
      <c r="BI228">
        <v>0</v>
      </c>
      <c r="BJ228">
        <v>0</v>
      </c>
      <c r="BK228">
        <v>0</v>
      </c>
      <c r="BL228">
        <v>0</v>
      </c>
      <c r="BN228">
        <v>0</v>
      </c>
      <c r="BO228">
        <v>0</v>
      </c>
      <c r="BP228">
        <v>0</v>
      </c>
      <c r="BQ228">
        <v>0</v>
      </c>
      <c r="BR228">
        <v>0</v>
      </c>
      <c r="BS228">
        <v>0</v>
      </c>
      <c r="BU228">
        <v>0</v>
      </c>
      <c r="BW228">
        <v>0</v>
      </c>
      <c r="BY228" s="2" t="s">
        <v>322</v>
      </c>
      <c r="BZ228" s="12">
        <f t="shared" si="139"/>
        <v>0</v>
      </c>
      <c r="CR228" s="12"/>
      <c r="CS228" s="12"/>
      <c r="CT228" s="12"/>
      <c r="CU228" s="12"/>
    </row>
    <row r="229" spans="1:102" x14ac:dyDescent="0.2">
      <c r="A229">
        <v>2015</v>
      </c>
      <c r="B229" t="s">
        <v>553</v>
      </c>
      <c r="C229" t="s">
        <v>103</v>
      </c>
      <c r="D229" s="16">
        <v>37209</v>
      </c>
      <c r="E229" t="s">
        <v>104</v>
      </c>
      <c r="F229" t="s">
        <v>105</v>
      </c>
      <c r="G229" t="s">
        <v>106</v>
      </c>
      <c r="I229" t="s">
        <v>106</v>
      </c>
      <c r="J229">
        <v>2011</v>
      </c>
      <c r="K229">
        <f t="shared" si="161"/>
        <v>4</v>
      </c>
      <c r="L229" t="s">
        <v>122</v>
      </c>
      <c r="M229" t="s">
        <v>122</v>
      </c>
      <c r="N229" t="s">
        <v>360</v>
      </c>
      <c r="O229" s="3">
        <v>816500</v>
      </c>
      <c r="P229" s="3">
        <v>556000</v>
      </c>
      <c r="S229" s="5">
        <f>SUM(T229:AJ229)</f>
        <v>556000</v>
      </c>
      <c r="T229" s="5">
        <v>375000</v>
      </c>
      <c r="U229" s="5">
        <v>10000</v>
      </c>
      <c r="V229" s="5">
        <v>55000</v>
      </c>
      <c r="W229" s="5">
        <v>0</v>
      </c>
      <c r="X229" s="5">
        <v>50000</v>
      </c>
      <c r="Y229" s="5">
        <v>50000</v>
      </c>
      <c r="Z229" s="5">
        <v>0</v>
      </c>
      <c r="AA229" s="5">
        <v>0</v>
      </c>
      <c r="AB229" s="5">
        <v>6000</v>
      </c>
      <c r="AC229" s="5">
        <v>10000</v>
      </c>
      <c r="AD229" s="5" t="s">
        <v>357</v>
      </c>
      <c r="AE229" s="5">
        <v>0</v>
      </c>
      <c r="AF229" s="5">
        <v>0</v>
      </c>
      <c r="AH229" s="5">
        <v>0</v>
      </c>
      <c r="AJ229" s="3">
        <v>0</v>
      </c>
      <c r="AL229" s="6">
        <f>SUM(AM229:BC229)</f>
        <v>100.00000000000001</v>
      </c>
      <c r="AM229" s="12">
        <v>67.446043165467628</v>
      </c>
      <c r="AN229" s="12">
        <v>1.7985611510791366</v>
      </c>
      <c r="AO229" s="12">
        <v>9.8920863309352516</v>
      </c>
      <c r="AP229" s="12">
        <v>0</v>
      </c>
      <c r="AQ229" s="12">
        <v>8.9928057553956826</v>
      </c>
      <c r="AR229" s="12">
        <v>8.9928057553956826</v>
      </c>
      <c r="AS229" s="12">
        <v>0</v>
      </c>
      <c r="AT229" s="12">
        <v>0</v>
      </c>
      <c r="AU229" s="12">
        <v>1.079136690647482</v>
      </c>
      <c r="AV229" s="12">
        <v>1.7985611510791366</v>
      </c>
      <c r="AW229" s="12"/>
      <c r="AX229" s="12">
        <v>0</v>
      </c>
      <c r="AY229" s="12">
        <v>0</v>
      </c>
      <c r="AZ229" s="12">
        <v>0</v>
      </c>
      <c r="BA229" s="12">
        <v>0</v>
      </c>
      <c r="BB229" s="12">
        <v>0</v>
      </c>
      <c r="BC229" s="12">
        <v>0</v>
      </c>
      <c r="BE229" s="12">
        <f>AO229+AP229</f>
        <v>9.8920863309352516</v>
      </c>
      <c r="BF229" s="12">
        <f>SUM(AS229:AY229)+BA229+BC229</f>
        <v>2.8776978417266186</v>
      </c>
      <c r="BG229" s="3">
        <f t="shared" si="162"/>
        <v>0</v>
      </c>
      <c r="BH229">
        <v>0</v>
      </c>
      <c r="BI229">
        <v>0</v>
      </c>
      <c r="BJ229">
        <v>0</v>
      </c>
      <c r="BK229">
        <v>0</v>
      </c>
      <c r="BL229">
        <v>0</v>
      </c>
      <c r="BN229">
        <v>0</v>
      </c>
      <c r="BO229">
        <v>0</v>
      </c>
      <c r="BP229">
        <v>0</v>
      </c>
      <c r="BQ229">
        <v>0</v>
      </c>
      <c r="BR229">
        <v>0</v>
      </c>
      <c r="BS229">
        <v>0</v>
      </c>
      <c r="BU229">
        <v>0</v>
      </c>
      <c r="BW229">
        <v>0</v>
      </c>
      <c r="BY229" s="2" t="s">
        <v>322</v>
      </c>
      <c r="BZ229" s="12">
        <f t="shared" si="139"/>
        <v>0</v>
      </c>
      <c r="CR229" s="12"/>
      <c r="CS229" s="12"/>
      <c r="CT229" s="12"/>
      <c r="CU229" s="12"/>
    </row>
    <row r="230" spans="1:102" x14ac:dyDescent="0.2">
      <c r="A230">
        <v>2015</v>
      </c>
      <c r="B230" t="s">
        <v>554</v>
      </c>
      <c r="C230" t="s">
        <v>103</v>
      </c>
      <c r="D230" s="16">
        <v>38103</v>
      </c>
      <c r="E230" t="s">
        <v>104</v>
      </c>
      <c r="F230" t="s">
        <v>105</v>
      </c>
      <c r="G230" t="s">
        <v>106</v>
      </c>
      <c r="I230" t="s">
        <v>106</v>
      </c>
      <c r="J230">
        <v>2013</v>
      </c>
      <c r="K230">
        <f t="shared" si="161"/>
        <v>2</v>
      </c>
      <c r="L230" t="s">
        <v>108</v>
      </c>
      <c r="M230" t="s">
        <v>108</v>
      </c>
      <c r="N230" t="s">
        <v>360</v>
      </c>
      <c r="BE230" s="12"/>
      <c r="BF230" s="12"/>
      <c r="BG230" s="3">
        <f t="shared" si="162"/>
        <v>0</v>
      </c>
      <c r="BH230">
        <v>0</v>
      </c>
      <c r="BI230">
        <v>0</v>
      </c>
      <c r="BJ230">
        <v>0</v>
      </c>
      <c r="BK230">
        <v>0</v>
      </c>
      <c r="BL230">
        <v>0</v>
      </c>
      <c r="BN230">
        <v>0</v>
      </c>
      <c r="BO230">
        <v>0</v>
      </c>
      <c r="BP230">
        <v>0</v>
      </c>
      <c r="BQ230">
        <v>0</v>
      </c>
      <c r="BR230">
        <v>0</v>
      </c>
      <c r="BS230">
        <v>0</v>
      </c>
      <c r="BU230">
        <v>0</v>
      </c>
      <c r="BW230">
        <v>0</v>
      </c>
      <c r="BY230" s="2" t="s">
        <v>322</v>
      </c>
      <c r="BZ230" s="12">
        <f t="shared" si="139"/>
        <v>0</v>
      </c>
      <c r="CR230" s="12"/>
      <c r="CS230" s="12"/>
      <c r="CT230" s="12"/>
      <c r="CU230" s="12"/>
    </row>
    <row r="231" spans="1:102" x14ac:dyDescent="0.2">
      <c r="A231">
        <v>2015</v>
      </c>
      <c r="B231" t="s">
        <v>555</v>
      </c>
      <c r="C231" t="s">
        <v>387</v>
      </c>
      <c r="D231" s="16">
        <v>39564</v>
      </c>
      <c r="E231" t="s">
        <v>104</v>
      </c>
      <c r="F231" t="s">
        <v>105</v>
      </c>
      <c r="G231" t="s">
        <v>106</v>
      </c>
      <c r="I231" t="s">
        <v>106</v>
      </c>
      <c r="J231">
        <v>2004</v>
      </c>
      <c r="K231">
        <f t="shared" si="161"/>
        <v>11</v>
      </c>
      <c r="L231" t="s">
        <v>154</v>
      </c>
      <c r="M231" t="s">
        <v>149</v>
      </c>
      <c r="N231" t="s">
        <v>381</v>
      </c>
      <c r="BE231" s="12"/>
      <c r="BF231" s="12"/>
      <c r="BG231" s="3">
        <f t="shared" si="162"/>
        <v>0</v>
      </c>
      <c r="BH231">
        <v>0</v>
      </c>
      <c r="BI231">
        <v>0</v>
      </c>
      <c r="BJ231">
        <v>0</v>
      </c>
      <c r="BK231">
        <v>0</v>
      </c>
      <c r="BL231">
        <v>0</v>
      </c>
      <c r="BN231">
        <v>0</v>
      </c>
      <c r="BO231">
        <v>0</v>
      </c>
      <c r="BP231">
        <v>0</v>
      </c>
      <c r="BQ231">
        <v>0</v>
      </c>
      <c r="BR231">
        <v>0</v>
      </c>
      <c r="BS231">
        <v>0</v>
      </c>
      <c r="BU231">
        <v>0</v>
      </c>
      <c r="BW231">
        <v>0</v>
      </c>
      <c r="BY231" s="2" t="s">
        <v>322</v>
      </c>
      <c r="BZ231" s="12">
        <f t="shared" si="139"/>
        <v>0</v>
      </c>
      <c r="CR231" s="12"/>
      <c r="CS231" s="12"/>
      <c r="CT231" s="12"/>
      <c r="CU231" s="12"/>
    </row>
    <row r="232" spans="1:102" x14ac:dyDescent="0.2">
      <c r="A232">
        <v>2015</v>
      </c>
      <c r="B232" t="s">
        <v>556</v>
      </c>
      <c r="C232" t="s">
        <v>178</v>
      </c>
      <c r="D232" s="16">
        <v>35212</v>
      </c>
      <c r="E232" t="s">
        <v>104</v>
      </c>
      <c r="F232" t="s">
        <v>105</v>
      </c>
      <c r="G232" t="s">
        <v>106</v>
      </c>
      <c r="I232" t="s">
        <v>106</v>
      </c>
      <c r="J232">
        <v>2012</v>
      </c>
      <c r="K232">
        <f t="shared" si="161"/>
        <v>3</v>
      </c>
      <c r="L232" t="s">
        <v>122</v>
      </c>
      <c r="M232" t="s">
        <v>122</v>
      </c>
      <c r="N232" t="s">
        <v>356</v>
      </c>
      <c r="BE232" s="12"/>
      <c r="BF232" s="12"/>
      <c r="BG232" s="3">
        <f t="shared" si="162"/>
        <v>0</v>
      </c>
      <c r="BH232">
        <v>0</v>
      </c>
      <c r="BI232">
        <v>0</v>
      </c>
      <c r="BJ232">
        <v>0</v>
      </c>
      <c r="BK232">
        <v>0</v>
      </c>
      <c r="BL232">
        <v>0</v>
      </c>
      <c r="BN232">
        <v>0</v>
      </c>
      <c r="BO232">
        <v>0</v>
      </c>
      <c r="BP232">
        <v>0</v>
      </c>
      <c r="BQ232">
        <v>0</v>
      </c>
      <c r="BR232">
        <v>0</v>
      </c>
      <c r="BS232">
        <v>0</v>
      </c>
      <c r="BU232">
        <v>0</v>
      </c>
      <c r="BW232">
        <v>0</v>
      </c>
      <c r="BY232" s="2" t="s">
        <v>322</v>
      </c>
      <c r="BZ232" s="12">
        <f t="shared" si="139"/>
        <v>0</v>
      </c>
      <c r="CR232" s="12"/>
      <c r="CS232" s="12"/>
      <c r="CT232" s="12"/>
      <c r="CU232" s="12"/>
    </row>
    <row r="233" spans="1:102" x14ac:dyDescent="0.2">
      <c r="A233">
        <v>2015</v>
      </c>
      <c r="B233" t="s">
        <v>557</v>
      </c>
      <c r="C233" t="s">
        <v>180</v>
      </c>
      <c r="D233" s="16">
        <v>19143</v>
      </c>
      <c r="E233" t="s">
        <v>136</v>
      </c>
      <c r="F233" t="s">
        <v>137</v>
      </c>
      <c r="G233" t="s">
        <v>120</v>
      </c>
      <c r="I233" t="s">
        <v>121</v>
      </c>
      <c r="J233">
        <v>2010</v>
      </c>
      <c r="K233">
        <f t="shared" si="161"/>
        <v>5</v>
      </c>
      <c r="L233" t="s">
        <v>122</v>
      </c>
      <c r="M233" t="s">
        <v>122</v>
      </c>
      <c r="N233" t="s">
        <v>360</v>
      </c>
      <c r="BE233" s="12"/>
      <c r="BF233" s="12"/>
      <c r="BG233" s="3">
        <f t="shared" si="162"/>
        <v>0</v>
      </c>
      <c r="BH233">
        <v>0</v>
      </c>
      <c r="BI233">
        <v>0</v>
      </c>
      <c r="BJ233">
        <v>0</v>
      </c>
      <c r="BK233">
        <v>0</v>
      </c>
      <c r="BL233">
        <v>0</v>
      </c>
      <c r="BN233">
        <v>0</v>
      </c>
      <c r="BO233">
        <v>0</v>
      </c>
      <c r="BP233">
        <v>0</v>
      </c>
      <c r="BQ233">
        <v>0</v>
      </c>
      <c r="BR233">
        <v>0</v>
      </c>
      <c r="BS233">
        <v>0</v>
      </c>
      <c r="BU233">
        <v>0</v>
      </c>
      <c r="BW233">
        <v>0</v>
      </c>
      <c r="BY233" s="2" t="s">
        <v>322</v>
      </c>
      <c r="BZ233" s="12">
        <f t="shared" si="139"/>
        <v>0</v>
      </c>
      <c r="CR233" s="12"/>
      <c r="CS233" s="12"/>
      <c r="CT233" s="12"/>
      <c r="CU233" s="12"/>
    </row>
    <row r="234" spans="1:102" x14ac:dyDescent="0.2">
      <c r="A234">
        <v>2015</v>
      </c>
      <c r="B234" t="s">
        <v>558</v>
      </c>
      <c r="C234" t="s">
        <v>135</v>
      </c>
      <c r="D234" s="16">
        <v>12180</v>
      </c>
      <c r="E234" t="s">
        <v>136</v>
      </c>
      <c r="F234" t="s">
        <v>137</v>
      </c>
      <c r="G234" t="s">
        <v>106</v>
      </c>
      <c r="I234" t="s">
        <v>106</v>
      </c>
      <c r="J234">
        <v>2007</v>
      </c>
      <c r="K234">
        <f t="shared" si="161"/>
        <v>8</v>
      </c>
      <c r="L234" t="s">
        <v>131</v>
      </c>
      <c r="M234" t="s">
        <v>131</v>
      </c>
      <c r="N234" t="s">
        <v>360</v>
      </c>
      <c r="BE234" s="12"/>
      <c r="BF234" s="12"/>
      <c r="BG234" s="3">
        <f t="shared" si="162"/>
        <v>0</v>
      </c>
      <c r="BH234">
        <v>0</v>
      </c>
      <c r="BI234">
        <v>0</v>
      </c>
      <c r="BJ234">
        <v>0</v>
      </c>
      <c r="BK234">
        <v>0</v>
      </c>
      <c r="BL234">
        <v>0</v>
      </c>
      <c r="BN234">
        <v>0</v>
      </c>
      <c r="BO234">
        <v>0</v>
      </c>
      <c r="BP234">
        <v>0</v>
      </c>
      <c r="BQ234">
        <v>0</v>
      </c>
      <c r="BR234">
        <v>0</v>
      </c>
      <c r="BS234">
        <v>0</v>
      </c>
      <c r="BU234">
        <v>0</v>
      </c>
      <c r="BW234">
        <v>0</v>
      </c>
      <c r="BY234" s="2" t="s">
        <v>322</v>
      </c>
      <c r="BZ234" s="12">
        <f t="shared" si="139"/>
        <v>0</v>
      </c>
      <c r="CR234" s="12"/>
      <c r="CS234" s="12"/>
      <c r="CT234" s="12"/>
      <c r="CU234" s="12"/>
    </row>
    <row r="235" spans="1:102" x14ac:dyDescent="0.2">
      <c r="A235">
        <v>2015</v>
      </c>
      <c r="B235" t="s">
        <v>559</v>
      </c>
      <c r="C235" t="s">
        <v>334</v>
      </c>
      <c r="D235" s="16">
        <v>81039</v>
      </c>
      <c r="E235" t="s">
        <v>205</v>
      </c>
      <c r="F235" t="s">
        <v>114</v>
      </c>
      <c r="G235" t="s">
        <v>142</v>
      </c>
      <c r="I235" t="s">
        <v>143</v>
      </c>
      <c r="J235">
        <v>2007</v>
      </c>
      <c r="K235">
        <f t="shared" si="161"/>
        <v>8</v>
      </c>
      <c r="L235" t="s">
        <v>131</v>
      </c>
      <c r="M235" t="s">
        <v>131</v>
      </c>
      <c r="N235" t="s">
        <v>360</v>
      </c>
      <c r="O235" s="3">
        <v>350500</v>
      </c>
      <c r="P235" s="3">
        <v>290700</v>
      </c>
      <c r="S235" s="5">
        <f>SUM(T235:AJ235)</f>
        <v>290700</v>
      </c>
      <c r="T235" s="5">
        <v>270700</v>
      </c>
      <c r="U235" s="5">
        <v>0</v>
      </c>
      <c r="V235" s="5">
        <v>15000</v>
      </c>
      <c r="W235" s="5">
        <v>0</v>
      </c>
      <c r="X235" s="5">
        <v>0</v>
      </c>
      <c r="Y235" s="5">
        <v>3000</v>
      </c>
      <c r="Z235" s="5">
        <v>0</v>
      </c>
      <c r="AA235" s="5">
        <v>0</v>
      </c>
      <c r="AB235" s="5">
        <v>0</v>
      </c>
      <c r="AC235" s="5">
        <v>2000</v>
      </c>
      <c r="AD235" s="5" t="s">
        <v>357</v>
      </c>
      <c r="AE235" s="5">
        <v>0</v>
      </c>
      <c r="AF235" s="5">
        <v>0</v>
      </c>
      <c r="AH235" s="5">
        <v>0</v>
      </c>
      <c r="AJ235" s="3">
        <v>0</v>
      </c>
      <c r="AL235" s="6">
        <f>SUM(AM235:BC235)</f>
        <v>99.999999999999986</v>
      </c>
      <c r="AM235" s="12">
        <v>93.120055039559674</v>
      </c>
      <c r="AN235" s="12">
        <v>0</v>
      </c>
      <c r="AO235" s="12">
        <v>5.1599587203302368</v>
      </c>
      <c r="AP235" s="12">
        <v>0</v>
      </c>
      <c r="AQ235" s="12">
        <v>0</v>
      </c>
      <c r="AR235" s="12">
        <v>1.0319917440660475</v>
      </c>
      <c r="AS235" s="12">
        <v>0</v>
      </c>
      <c r="AT235" s="12">
        <v>0</v>
      </c>
      <c r="AU235" s="12">
        <v>0</v>
      </c>
      <c r="AV235" s="12">
        <v>0.68799449604403162</v>
      </c>
      <c r="AW235" s="12"/>
      <c r="AX235" s="12">
        <v>0</v>
      </c>
      <c r="AY235" s="12">
        <v>0</v>
      </c>
      <c r="AZ235" s="12">
        <v>0</v>
      </c>
      <c r="BA235" s="12">
        <v>0</v>
      </c>
      <c r="BB235" s="12">
        <v>0</v>
      </c>
      <c r="BC235" s="12">
        <v>0</v>
      </c>
      <c r="BE235" s="12">
        <f>AO235+AP235</f>
        <v>5.1599587203302368</v>
      </c>
      <c r="BF235" s="12">
        <f>SUM(AS235:AY235)+BA235+BC235</f>
        <v>0.68799449604403162</v>
      </c>
      <c r="BG235" s="3">
        <f t="shared" si="162"/>
        <v>0</v>
      </c>
      <c r="BH235">
        <v>0</v>
      </c>
      <c r="BI235">
        <v>0</v>
      </c>
      <c r="BJ235">
        <v>0</v>
      </c>
      <c r="BK235">
        <v>0</v>
      </c>
      <c r="BL235">
        <v>0</v>
      </c>
      <c r="BN235">
        <v>0</v>
      </c>
      <c r="BO235">
        <v>0</v>
      </c>
      <c r="BP235">
        <v>0</v>
      </c>
      <c r="BQ235">
        <v>0</v>
      </c>
      <c r="BR235">
        <v>0</v>
      </c>
      <c r="BS235">
        <v>0</v>
      </c>
      <c r="BU235">
        <v>0</v>
      </c>
      <c r="BW235">
        <v>0</v>
      </c>
      <c r="BY235" s="2" t="s">
        <v>322</v>
      </c>
      <c r="BZ235" s="12">
        <f t="shared" si="139"/>
        <v>0</v>
      </c>
      <c r="CR235" s="12"/>
      <c r="CS235" s="12"/>
      <c r="CT235" s="12"/>
      <c r="CU235" s="12"/>
    </row>
    <row r="236" spans="1:102" x14ac:dyDescent="0.2">
      <c r="A236">
        <v>2015</v>
      </c>
      <c r="B236" t="s">
        <v>560</v>
      </c>
      <c r="C236" t="s">
        <v>222</v>
      </c>
      <c r="D236" s="16">
        <v>5673</v>
      </c>
      <c r="E236" t="s">
        <v>141</v>
      </c>
      <c r="F236" t="s">
        <v>137</v>
      </c>
      <c r="G236" t="s">
        <v>246</v>
      </c>
      <c r="I236" t="s">
        <v>121</v>
      </c>
      <c r="J236">
        <v>2011</v>
      </c>
      <c r="K236">
        <f t="shared" si="161"/>
        <v>4</v>
      </c>
      <c r="L236" t="s">
        <v>122</v>
      </c>
      <c r="M236" t="s">
        <v>122</v>
      </c>
      <c r="N236" t="s">
        <v>356</v>
      </c>
      <c r="O236" s="3">
        <v>214748</v>
      </c>
      <c r="Q236" s="3">
        <v>210561</v>
      </c>
      <c r="R236" s="4">
        <v>1.0854165207592155</v>
      </c>
      <c r="BE236" s="12"/>
      <c r="BF236" s="12"/>
      <c r="BG236" s="3">
        <f t="shared" si="162"/>
        <v>0</v>
      </c>
      <c r="BH236">
        <v>0</v>
      </c>
      <c r="BI236">
        <v>0</v>
      </c>
      <c r="BJ236">
        <v>0</v>
      </c>
      <c r="BK236">
        <v>0</v>
      </c>
      <c r="BL236">
        <v>0</v>
      </c>
      <c r="BN236">
        <v>0</v>
      </c>
      <c r="BO236">
        <v>0</v>
      </c>
      <c r="BP236">
        <v>0</v>
      </c>
      <c r="BQ236">
        <v>0</v>
      </c>
      <c r="BR236">
        <v>0</v>
      </c>
      <c r="BS236">
        <v>0</v>
      </c>
      <c r="BU236">
        <v>0</v>
      </c>
      <c r="BW236">
        <v>0</v>
      </c>
      <c r="BY236" s="2" t="s">
        <v>322</v>
      </c>
      <c r="BZ236" s="12">
        <f t="shared" si="139"/>
        <v>0</v>
      </c>
      <c r="CR236" s="12"/>
      <c r="CS236" s="12"/>
      <c r="CT236" s="12"/>
      <c r="CU236" s="12"/>
      <c r="CX236" t="s">
        <v>110</v>
      </c>
    </row>
    <row r="237" spans="1:102" x14ac:dyDescent="0.2">
      <c r="A237">
        <v>2015</v>
      </c>
      <c r="B237" t="s">
        <v>561</v>
      </c>
      <c r="C237" t="s">
        <v>218</v>
      </c>
      <c r="D237" s="14">
        <v>1226</v>
      </c>
      <c r="E237" t="s">
        <v>141</v>
      </c>
      <c r="F237" t="s">
        <v>137</v>
      </c>
      <c r="G237" t="s">
        <v>120</v>
      </c>
      <c r="I237" t="s">
        <v>121</v>
      </c>
      <c r="J237">
        <v>2008</v>
      </c>
      <c r="K237">
        <f t="shared" si="161"/>
        <v>7</v>
      </c>
      <c r="L237" t="s">
        <v>131</v>
      </c>
      <c r="M237" t="s">
        <v>131</v>
      </c>
      <c r="N237" t="s">
        <v>360</v>
      </c>
      <c r="O237" s="3">
        <v>2000000</v>
      </c>
      <c r="P237" s="3">
        <v>1000000</v>
      </c>
      <c r="S237" s="5">
        <f>SUM(T237:AJ237)</f>
        <v>1000000</v>
      </c>
      <c r="T237" s="5">
        <f>P237*(AM237/100)</f>
        <v>400000</v>
      </c>
      <c r="U237" s="5">
        <f>P237*(AN237/100)</f>
        <v>50000</v>
      </c>
      <c r="V237" s="5">
        <f>P237*(AO237/100)</f>
        <v>50000</v>
      </c>
      <c r="W237" s="5">
        <f>P237*(AP237/100)</f>
        <v>50000</v>
      </c>
      <c r="X237" s="5">
        <f>P237*(AQ237/100)</f>
        <v>150000</v>
      </c>
      <c r="Y237" s="5">
        <f>P237*(AR237/100)</f>
        <v>50000</v>
      </c>
      <c r="Z237" s="5">
        <f>P237*(AS237/100)</f>
        <v>50000</v>
      </c>
      <c r="AA237" s="5">
        <f>P237*(AT237/100)</f>
        <v>100000</v>
      </c>
      <c r="AB237" s="5">
        <f>P237*(AU237/100)</f>
        <v>50000</v>
      </c>
      <c r="AC237" s="5">
        <f>P237*(AV237/100)</f>
        <v>0</v>
      </c>
      <c r="AE237" s="5">
        <f>P237*(AX237/100)</f>
        <v>50000</v>
      </c>
      <c r="AF237" s="5">
        <f>Q237*(AY237/100)</f>
        <v>0</v>
      </c>
      <c r="AH237" s="5">
        <f>P237*(BA237/100)</f>
        <v>0</v>
      </c>
      <c r="AI237" s="5">
        <f>$P$411*BB237</f>
        <v>0</v>
      </c>
      <c r="AJ237" s="5">
        <f>P237*(BC237/100)</f>
        <v>0</v>
      </c>
      <c r="AL237" s="6">
        <f>SUM(AM237:BC237)</f>
        <v>100</v>
      </c>
      <c r="AM237" s="6">
        <v>40</v>
      </c>
      <c r="AN237" s="6">
        <v>5</v>
      </c>
      <c r="AO237" s="6">
        <v>5</v>
      </c>
      <c r="AP237" s="6">
        <v>5</v>
      </c>
      <c r="AQ237" s="6">
        <v>15</v>
      </c>
      <c r="AR237" s="6">
        <v>5</v>
      </c>
      <c r="AS237" s="6">
        <v>5</v>
      </c>
      <c r="AT237" s="6">
        <v>10</v>
      </c>
      <c r="AU237" s="6">
        <v>5</v>
      </c>
      <c r="AV237" s="6">
        <v>0</v>
      </c>
      <c r="AW237" s="6"/>
      <c r="AX237" s="6">
        <v>5</v>
      </c>
      <c r="AY237" s="6">
        <v>0</v>
      </c>
      <c r="AZ237" s="6"/>
      <c r="BA237" s="6">
        <v>0</v>
      </c>
      <c r="BB237" s="6"/>
      <c r="BC237" s="6">
        <v>0</v>
      </c>
      <c r="BD237" s="6"/>
      <c r="BE237" s="12">
        <f>AO237+AP237</f>
        <v>10</v>
      </c>
      <c r="BF237" s="12">
        <f>SUM(AS237:AY237)+BA237+BC237</f>
        <v>25</v>
      </c>
      <c r="BG237" s="3">
        <f t="shared" si="162"/>
        <v>0</v>
      </c>
      <c r="BH237">
        <v>0</v>
      </c>
      <c r="BI237">
        <v>0</v>
      </c>
      <c r="BJ237">
        <v>0</v>
      </c>
      <c r="BK237">
        <v>0</v>
      </c>
      <c r="BL237">
        <v>0</v>
      </c>
      <c r="BN237">
        <v>0</v>
      </c>
      <c r="BO237">
        <v>0</v>
      </c>
      <c r="BP237">
        <v>0</v>
      </c>
      <c r="BQ237">
        <v>0</v>
      </c>
      <c r="BR237">
        <v>0</v>
      </c>
      <c r="BS237">
        <v>0</v>
      </c>
      <c r="BU237">
        <v>0</v>
      </c>
      <c r="BW237">
        <v>0</v>
      </c>
      <c r="BY237" s="2" t="s">
        <v>322</v>
      </c>
      <c r="BZ237" s="12">
        <f t="shared" si="139"/>
        <v>0</v>
      </c>
      <c r="CR237" s="12"/>
      <c r="CS237" s="12"/>
      <c r="CT237" s="12"/>
      <c r="CU237" s="12"/>
    </row>
    <row r="238" spans="1:102" x14ac:dyDescent="0.2">
      <c r="A238">
        <v>2015</v>
      </c>
      <c r="B238" t="s">
        <v>562</v>
      </c>
      <c r="C238" t="s">
        <v>218</v>
      </c>
      <c r="D238" s="14">
        <v>2129</v>
      </c>
      <c r="E238" t="s">
        <v>141</v>
      </c>
      <c r="F238" t="s">
        <v>137</v>
      </c>
      <c r="G238" t="s">
        <v>120</v>
      </c>
      <c r="I238" t="s">
        <v>121</v>
      </c>
      <c r="J238">
        <v>2002</v>
      </c>
      <c r="K238">
        <f t="shared" si="161"/>
        <v>13</v>
      </c>
      <c r="L238" t="s">
        <v>154</v>
      </c>
      <c r="M238" t="s">
        <v>149</v>
      </c>
      <c r="N238" t="s">
        <v>381</v>
      </c>
      <c r="BE238" s="12"/>
      <c r="BF238" s="12"/>
      <c r="BG238" s="3">
        <f t="shared" si="162"/>
        <v>0</v>
      </c>
      <c r="BH238">
        <v>0</v>
      </c>
      <c r="BI238">
        <v>0</v>
      </c>
      <c r="BJ238">
        <v>0</v>
      </c>
      <c r="BK238">
        <v>0</v>
      </c>
      <c r="BL238">
        <v>0</v>
      </c>
      <c r="BN238">
        <v>0</v>
      </c>
      <c r="BO238">
        <v>0</v>
      </c>
      <c r="BP238">
        <v>0</v>
      </c>
      <c r="BQ238">
        <v>0</v>
      </c>
      <c r="BR238">
        <v>0</v>
      </c>
      <c r="BS238">
        <v>0</v>
      </c>
      <c r="BU238">
        <v>0</v>
      </c>
      <c r="BW238">
        <v>0</v>
      </c>
      <c r="BY238" s="2" t="s">
        <v>322</v>
      </c>
      <c r="BZ238" s="12">
        <f t="shared" si="139"/>
        <v>0</v>
      </c>
      <c r="CR238" s="12"/>
      <c r="CS238" s="12"/>
      <c r="CT238" s="12"/>
      <c r="CU238" s="12"/>
    </row>
    <row r="239" spans="1:102" x14ac:dyDescent="0.2">
      <c r="A239">
        <v>2015</v>
      </c>
      <c r="B239" t="s">
        <v>563</v>
      </c>
      <c r="C239" t="s">
        <v>222</v>
      </c>
      <c r="D239" s="16">
        <v>5602</v>
      </c>
      <c r="E239" t="s">
        <v>141</v>
      </c>
      <c r="F239" t="s">
        <v>137</v>
      </c>
      <c r="G239" t="s">
        <v>138</v>
      </c>
      <c r="I239" t="s">
        <v>121</v>
      </c>
      <c r="J239">
        <v>2010</v>
      </c>
      <c r="K239">
        <f t="shared" si="161"/>
        <v>5</v>
      </c>
      <c r="L239" t="s">
        <v>122</v>
      </c>
      <c r="M239" t="s">
        <v>122</v>
      </c>
      <c r="N239" t="s">
        <v>356</v>
      </c>
      <c r="BE239" s="12"/>
      <c r="BF239" s="12"/>
      <c r="BG239" s="3">
        <f t="shared" si="162"/>
        <v>0</v>
      </c>
      <c r="BH239">
        <v>0</v>
      </c>
      <c r="BI239">
        <v>0</v>
      </c>
      <c r="BJ239">
        <v>0</v>
      </c>
      <c r="BK239">
        <v>0</v>
      </c>
      <c r="BL239">
        <v>0</v>
      </c>
      <c r="BN239">
        <v>0</v>
      </c>
      <c r="BO239">
        <v>0</v>
      </c>
      <c r="BP239">
        <v>0</v>
      </c>
      <c r="BQ239">
        <v>0</v>
      </c>
      <c r="BR239">
        <v>0</v>
      </c>
      <c r="BS239">
        <v>0</v>
      </c>
      <c r="BU239">
        <v>0</v>
      </c>
      <c r="BW239">
        <v>0</v>
      </c>
      <c r="BY239" s="2" t="s">
        <v>322</v>
      </c>
      <c r="BZ239" s="12">
        <f t="shared" si="139"/>
        <v>0</v>
      </c>
      <c r="CR239" s="12"/>
      <c r="CS239" s="12"/>
      <c r="CT239" s="12"/>
      <c r="CU239" s="12"/>
    </row>
    <row r="240" spans="1:102" x14ac:dyDescent="0.2">
      <c r="A240">
        <v>2015</v>
      </c>
      <c r="B240" t="s">
        <v>564</v>
      </c>
      <c r="C240" t="s">
        <v>146</v>
      </c>
      <c r="D240" s="16">
        <v>95927</v>
      </c>
      <c r="E240" t="s">
        <v>113</v>
      </c>
      <c r="F240" t="s">
        <v>114</v>
      </c>
      <c r="G240" t="s">
        <v>106</v>
      </c>
      <c r="I240" t="s">
        <v>106</v>
      </c>
      <c r="J240">
        <v>2013</v>
      </c>
      <c r="K240">
        <f t="shared" si="161"/>
        <v>2</v>
      </c>
      <c r="L240" t="s">
        <v>108</v>
      </c>
      <c r="M240" t="s">
        <v>108</v>
      </c>
      <c r="N240" t="s">
        <v>356</v>
      </c>
      <c r="BE240" s="12"/>
      <c r="BF240" s="12"/>
      <c r="BG240" s="3">
        <f t="shared" si="162"/>
        <v>0</v>
      </c>
      <c r="BH240">
        <v>0</v>
      </c>
      <c r="BI240">
        <v>0</v>
      </c>
      <c r="BJ240">
        <v>0</v>
      </c>
      <c r="BK240">
        <v>0</v>
      </c>
      <c r="BL240">
        <v>0</v>
      </c>
      <c r="BN240">
        <v>0</v>
      </c>
      <c r="BO240">
        <v>0</v>
      </c>
      <c r="BP240">
        <v>0</v>
      </c>
      <c r="BQ240">
        <v>0</v>
      </c>
      <c r="BR240">
        <v>0</v>
      </c>
      <c r="BS240">
        <v>0</v>
      </c>
      <c r="BU240">
        <v>0</v>
      </c>
      <c r="BW240">
        <v>0</v>
      </c>
      <c r="BY240" s="2" t="s">
        <v>322</v>
      </c>
      <c r="BZ240" s="12">
        <f t="shared" si="139"/>
        <v>0</v>
      </c>
      <c r="CR240" s="12"/>
      <c r="CS240" s="12"/>
      <c r="CT240" s="12"/>
      <c r="CU240" s="12"/>
      <c r="CX240" t="s">
        <v>116</v>
      </c>
    </row>
    <row r="241" spans="1:102" x14ac:dyDescent="0.2">
      <c r="A241">
        <v>2015</v>
      </c>
      <c r="B241" t="s">
        <v>565</v>
      </c>
      <c r="C241" t="s">
        <v>112</v>
      </c>
      <c r="D241" s="16">
        <v>98226</v>
      </c>
      <c r="E241" t="s">
        <v>113</v>
      </c>
      <c r="F241" t="s">
        <v>114</v>
      </c>
      <c r="G241" t="s">
        <v>120</v>
      </c>
      <c r="I241" t="s">
        <v>121</v>
      </c>
      <c r="J241">
        <v>2011</v>
      </c>
      <c r="K241">
        <f t="shared" si="161"/>
        <v>4</v>
      </c>
      <c r="L241" t="s">
        <v>122</v>
      </c>
      <c r="M241" t="s">
        <v>122</v>
      </c>
      <c r="N241" t="s">
        <v>381</v>
      </c>
      <c r="BE241" s="12"/>
      <c r="BF241" s="12"/>
      <c r="BG241" s="3">
        <f t="shared" si="162"/>
        <v>0</v>
      </c>
      <c r="BH241">
        <v>0</v>
      </c>
      <c r="BI241">
        <v>0</v>
      </c>
      <c r="BJ241">
        <v>0</v>
      </c>
      <c r="BK241">
        <v>0</v>
      </c>
      <c r="BL241">
        <v>0</v>
      </c>
      <c r="BN241">
        <v>0</v>
      </c>
      <c r="BO241">
        <v>0</v>
      </c>
      <c r="BP241">
        <v>0</v>
      </c>
      <c r="BQ241">
        <v>0</v>
      </c>
      <c r="BR241">
        <v>0</v>
      </c>
      <c r="BS241">
        <v>0</v>
      </c>
      <c r="BU241">
        <v>0</v>
      </c>
      <c r="BW241">
        <v>0</v>
      </c>
      <c r="BY241" s="2" t="s">
        <v>322</v>
      </c>
      <c r="BZ241" s="12">
        <f t="shared" si="139"/>
        <v>0</v>
      </c>
      <c r="CR241" s="12"/>
      <c r="CS241" s="12"/>
      <c r="CT241" s="12"/>
      <c r="CU241" s="12"/>
    </row>
    <row r="242" spans="1:102" x14ac:dyDescent="0.2">
      <c r="A242">
        <v>2015</v>
      </c>
      <c r="B242" t="s">
        <v>566</v>
      </c>
      <c r="C242" t="s">
        <v>146</v>
      </c>
      <c r="D242" s="16">
        <v>94124</v>
      </c>
      <c r="E242" t="s">
        <v>113</v>
      </c>
      <c r="F242" t="s">
        <v>114</v>
      </c>
      <c r="G242" t="s">
        <v>347</v>
      </c>
      <c r="I242" t="s">
        <v>121</v>
      </c>
      <c r="J242">
        <v>1974</v>
      </c>
      <c r="K242">
        <f t="shared" si="161"/>
        <v>41</v>
      </c>
      <c r="L242" t="s">
        <v>148</v>
      </c>
      <c r="M242" t="s">
        <v>149</v>
      </c>
      <c r="N242" t="s">
        <v>356</v>
      </c>
      <c r="BE242" s="12"/>
      <c r="BF242" s="12"/>
      <c r="BG242" s="3">
        <f t="shared" si="162"/>
        <v>0</v>
      </c>
      <c r="BH242">
        <v>0</v>
      </c>
      <c r="BI242">
        <v>0</v>
      </c>
      <c r="BJ242">
        <v>0</v>
      </c>
      <c r="BK242">
        <v>0</v>
      </c>
      <c r="BL242">
        <v>0</v>
      </c>
      <c r="BN242">
        <v>0</v>
      </c>
      <c r="BO242">
        <v>0</v>
      </c>
      <c r="BP242">
        <v>0</v>
      </c>
      <c r="BQ242">
        <v>0</v>
      </c>
      <c r="BR242">
        <v>0</v>
      </c>
      <c r="BS242">
        <v>0</v>
      </c>
      <c r="BU242">
        <v>0</v>
      </c>
      <c r="BW242">
        <v>0</v>
      </c>
      <c r="BY242" s="2" t="s">
        <v>322</v>
      </c>
      <c r="BZ242" s="12">
        <f t="shared" si="139"/>
        <v>0</v>
      </c>
      <c r="CR242" s="12"/>
      <c r="CS242" s="12"/>
      <c r="CT242" s="12"/>
      <c r="CU242" s="12"/>
    </row>
    <row r="243" spans="1:102" x14ac:dyDescent="0.2">
      <c r="A243">
        <v>2015</v>
      </c>
      <c r="B243" t="s">
        <v>567</v>
      </c>
      <c r="C243" t="s">
        <v>252</v>
      </c>
      <c r="D243" s="16">
        <v>97116</v>
      </c>
      <c r="E243" t="s">
        <v>113</v>
      </c>
      <c r="F243" t="s">
        <v>114</v>
      </c>
      <c r="G243" t="s">
        <v>106</v>
      </c>
      <c r="I243" t="s">
        <v>106</v>
      </c>
      <c r="J243">
        <v>2012</v>
      </c>
      <c r="K243">
        <f t="shared" si="161"/>
        <v>3</v>
      </c>
      <c r="L243" t="s">
        <v>122</v>
      </c>
      <c r="M243" t="s">
        <v>122</v>
      </c>
      <c r="N243" t="s">
        <v>360</v>
      </c>
      <c r="BE243" s="12"/>
      <c r="BF243" s="12"/>
      <c r="BG243" s="3">
        <f t="shared" si="162"/>
        <v>0</v>
      </c>
      <c r="BH243">
        <v>0</v>
      </c>
      <c r="BI243">
        <v>0</v>
      </c>
      <c r="BJ243">
        <v>0</v>
      </c>
      <c r="BK243">
        <v>0</v>
      </c>
      <c r="BL243">
        <v>0</v>
      </c>
      <c r="BN243">
        <v>0</v>
      </c>
      <c r="BO243">
        <v>0</v>
      </c>
      <c r="BP243">
        <v>0</v>
      </c>
      <c r="BQ243">
        <v>0</v>
      </c>
      <c r="BR243">
        <v>0</v>
      </c>
      <c r="BS243">
        <v>0</v>
      </c>
      <c r="BU243">
        <v>0</v>
      </c>
      <c r="BW243">
        <v>0</v>
      </c>
      <c r="BY243" s="2" t="s">
        <v>322</v>
      </c>
      <c r="BZ243" s="12">
        <f t="shared" si="139"/>
        <v>0</v>
      </c>
      <c r="CR243" s="12"/>
      <c r="CS243" s="12"/>
      <c r="CT243" s="12"/>
      <c r="CU243" s="12"/>
    </row>
    <row r="244" spans="1:102" x14ac:dyDescent="0.2">
      <c r="A244">
        <v>2015</v>
      </c>
      <c r="B244" t="s">
        <v>568</v>
      </c>
      <c r="C244" t="s">
        <v>146</v>
      </c>
      <c r="D244" s="16">
        <v>90087</v>
      </c>
      <c r="E244" t="s">
        <v>113</v>
      </c>
      <c r="F244" t="s">
        <v>114</v>
      </c>
      <c r="G244" t="s">
        <v>106</v>
      </c>
      <c r="I244" t="s">
        <v>106</v>
      </c>
      <c r="N244" t="s">
        <v>360</v>
      </c>
      <c r="BE244" s="12"/>
      <c r="BF244" s="12"/>
      <c r="BG244" s="3">
        <f t="shared" si="162"/>
        <v>0</v>
      </c>
      <c r="BH244">
        <v>0</v>
      </c>
      <c r="BI244">
        <v>0</v>
      </c>
      <c r="BJ244">
        <v>0</v>
      </c>
      <c r="BK244">
        <v>0</v>
      </c>
      <c r="BL244">
        <v>0</v>
      </c>
      <c r="BN244">
        <v>0</v>
      </c>
      <c r="BO244">
        <v>0</v>
      </c>
      <c r="BP244">
        <v>0</v>
      </c>
      <c r="BQ244">
        <v>0</v>
      </c>
      <c r="BR244">
        <v>0</v>
      </c>
      <c r="BS244">
        <v>0</v>
      </c>
      <c r="BU244">
        <v>0</v>
      </c>
      <c r="BW244">
        <v>0</v>
      </c>
      <c r="BY244" s="2" t="s">
        <v>322</v>
      </c>
      <c r="BZ244" s="12">
        <f t="shared" si="139"/>
        <v>0</v>
      </c>
      <c r="CR244" s="12"/>
      <c r="CS244" s="12"/>
      <c r="CT244" s="12"/>
      <c r="CU244" s="12"/>
    </row>
    <row r="245" spans="1:102" x14ac:dyDescent="0.2">
      <c r="A245">
        <v>2015</v>
      </c>
      <c r="B245" t="s">
        <v>569</v>
      </c>
      <c r="C245" t="s">
        <v>118</v>
      </c>
      <c r="D245" s="16">
        <v>27603</v>
      </c>
      <c r="E245" t="s">
        <v>119</v>
      </c>
      <c r="F245" t="s">
        <v>105</v>
      </c>
      <c r="G245" t="s">
        <v>202</v>
      </c>
      <c r="I245" t="s">
        <v>143</v>
      </c>
      <c r="J245">
        <v>1956</v>
      </c>
      <c r="K245">
        <f t="shared" ref="K245:K262" si="163">2015-J245</f>
        <v>59</v>
      </c>
      <c r="L245" t="s">
        <v>148</v>
      </c>
      <c r="M245" t="s">
        <v>149</v>
      </c>
      <c r="N245" t="s">
        <v>360</v>
      </c>
      <c r="O245" s="3">
        <v>1809566</v>
      </c>
      <c r="BE245" s="12"/>
      <c r="BF245" s="12"/>
      <c r="BG245" s="3">
        <f t="shared" si="162"/>
        <v>0</v>
      </c>
      <c r="BH245">
        <v>0</v>
      </c>
      <c r="BI245">
        <v>0</v>
      </c>
      <c r="BJ245">
        <v>0</v>
      </c>
      <c r="BK245">
        <v>0</v>
      </c>
      <c r="BL245">
        <v>0</v>
      </c>
      <c r="BN245">
        <v>0</v>
      </c>
      <c r="BO245">
        <v>0</v>
      </c>
      <c r="BP245">
        <v>0</v>
      </c>
      <c r="BQ245">
        <v>0</v>
      </c>
      <c r="BR245">
        <v>0</v>
      </c>
      <c r="BS245">
        <v>0</v>
      </c>
      <c r="BU245">
        <v>0</v>
      </c>
      <c r="BW245">
        <v>0</v>
      </c>
      <c r="BY245" s="2" t="s">
        <v>322</v>
      </c>
      <c r="BZ245" s="12">
        <f t="shared" si="139"/>
        <v>0</v>
      </c>
      <c r="CR245" s="12"/>
      <c r="CS245" s="12"/>
      <c r="CT245" s="12"/>
      <c r="CU245" s="12"/>
      <c r="CX245" t="s">
        <v>110</v>
      </c>
    </row>
    <row r="246" spans="1:102" x14ac:dyDescent="0.2">
      <c r="A246">
        <v>2015</v>
      </c>
      <c r="B246" t="s">
        <v>570</v>
      </c>
      <c r="C246" t="s">
        <v>266</v>
      </c>
      <c r="D246" s="16">
        <v>21703</v>
      </c>
      <c r="E246" t="s">
        <v>119</v>
      </c>
      <c r="F246" t="s">
        <v>105</v>
      </c>
      <c r="G246" t="s">
        <v>138</v>
      </c>
      <c r="I246" t="s">
        <v>121</v>
      </c>
      <c r="J246">
        <v>2009</v>
      </c>
      <c r="K246">
        <f t="shared" si="163"/>
        <v>6</v>
      </c>
      <c r="L246" t="s">
        <v>131</v>
      </c>
      <c r="M246" t="s">
        <v>131</v>
      </c>
      <c r="N246" t="s">
        <v>381</v>
      </c>
      <c r="O246" s="3">
        <v>2169634</v>
      </c>
      <c r="P246" s="3">
        <v>2169633.94</v>
      </c>
      <c r="BE246" s="12"/>
      <c r="BF246" s="12"/>
      <c r="BG246" s="3">
        <f t="shared" si="162"/>
        <v>0</v>
      </c>
      <c r="BH246">
        <v>0</v>
      </c>
      <c r="BI246">
        <v>0</v>
      </c>
      <c r="BJ246">
        <v>0</v>
      </c>
      <c r="BK246">
        <v>0</v>
      </c>
      <c r="BL246">
        <v>0</v>
      </c>
      <c r="BN246">
        <v>0</v>
      </c>
      <c r="BO246">
        <v>0</v>
      </c>
      <c r="BP246">
        <v>0</v>
      </c>
      <c r="BQ246">
        <v>0</v>
      </c>
      <c r="BR246">
        <v>0</v>
      </c>
      <c r="BS246">
        <v>0</v>
      </c>
      <c r="BU246">
        <v>0</v>
      </c>
      <c r="BW246">
        <v>0</v>
      </c>
      <c r="BY246" s="2" t="s">
        <v>322</v>
      </c>
      <c r="BZ246" s="12">
        <f t="shared" si="139"/>
        <v>0</v>
      </c>
      <c r="CR246" s="12"/>
      <c r="CS246" s="12"/>
      <c r="CT246" s="12"/>
      <c r="CU246" s="12"/>
    </row>
    <row r="247" spans="1:102" x14ac:dyDescent="0.2">
      <c r="A247">
        <v>2015</v>
      </c>
      <c r="B247" t="s">
        <v>571</v>
      </c>
      <c r="C247" t="s">
        <v>118</v>
      </c>
      <c r="D247" s="16">
        <v>28025</v>
      </c>
      <c r="E247" t="s">
        <v>119</v>
      </c>
      <c r="F247" t="s">
        <v>105</v>
      </c>
      <c r="G247" t="s">
        <v>120</v>
      </c>
      <c r="I247" t="s">
        <v>121</v>
      </c>
      <c r="J247">
        <v>2013</v>
      </c>
      <c r="K247">
        <f t="shared" si="163"/>
        <v>2</v>
      </c>
      <c r="L247" t="s">
        <v>108</v>
      </c>
      <c r="M247" t="s">
        <v>108</v>
      </c>
      <c r="N247" t="s">
        <v>381</v>
      </c>
      <c r="BE247" s="12"/>
      <c r="BF247" s="12"/>
      <c r="BG247" s="3">
        <f t="shared" si="162"/>
        <v>0</v>
      </c>
      <c r="BH247">
        <v>0</v>
      </c>
      <c r="BI247">
        <v>0</v>
      </c>
      <c r="BJ247">
        <v>0</v>
      </c>
      <c r="BK247">
        <v>0</v>
      </c>
      <c r="BL247">
        <v>0</v>
      </c>
      <c r="BN247">
        <v>0</v>
      </c>
      <c r="BO247">
        <v>0</v>
      </c>
      <c r="BP247">
        <v>0</v>
      </c>
      <c r="BQ247">
        <v>0</v>
      </c>
      <c r="BR247">
        <v>0</v>
      </c>
      <c r="BS247">
        <v>0</v>
      </c>
      <c r="BU247">
        <v>0</v>
      </c>
      <c r="BW247">
        <v>0</v>
      </c>
      <c r="BY247" s="2" t="s">
        <v>322</v>
      </c>
      <c r="BZ247" s="12">
        <f t="shared" si="139"/>
        <v>0</v>
      </c>
      <c r="CR247" s="12"/>
      <c r="CS247" s="12"/>
      <c r="CT247" s="12"/>
      <c r="CU247" s="12"/>
    </row>
    <row r="248" spans="1:102" x14ac:dyDescent="0.2">
      <c r="A248">
        <v>2015</v>
      </c>
      <c r="B248" t="s">
        <v>572</v>
      </c>
      <c r="C248" t="s">
        <v>118</v>
      </c>
      <c r="D248" s="16">
        <v>28516</v>
      </c>
      <c r="E248" t="s">
        <v>119</v>
      </c>
      <c r="F248" t="s">
        <v>105</v>
      </c>
      <c r="G248" t="s">
        <v>138</v>
      </c>
      <c r="I248" t="s">
        <v>121</v>
      </c>
      <c r="J248">
        <v>2009</v>
      </c>
      <c r="K248">
        <f t="shared" si="163"/>
        <v>6</v>
      </c>
      <c r="L248" t="s">
        <v>131</v>
      </c>
      <c r="M248" t="s">
        <v>131</v>
      </c>
      <c r="N248" t="s">
        <v>381</v>
      </c>
      <c r="BE248" s="12"/>
      <c r="BF248" s="12"/>
      <c r="BG248" s="3">
        <f t="shared" si="162"/>
        <v>0</v>
      </c>
      <c r="BH248">
        <v>0</v>
      </c>
      <c r="BI248">
        <v>0</v>
      </c>
      <c r="BJ248">
        <v>0</v>
      </c>
      <c r="BK248">
        <v>0</v>
      </c>
      <c r="BL248">
        <v>0</v>
      </c>
      <c r="BN248">
        <v>0</v>
      </c>
      <c r="BO248">
        <v>0</v>
      </c>
      <c r="BP248">
        <v>0</v>
      </c>
      <c r="BQ248">
        <v>0</v>
      </c>
      <c r="BR248">
        <v>0</v>
      </c>
      <c r="BS248">
        <v>0</v>
      </c>
      <c r="BU248">
        <v>0</v>
      </c>
      <c r="BW248">
        <v>0</v>
      </c>
      <c r="BY248" s="2" t="s">
        <v>322</v>
      </c>
      <c r="BZ248" s="12">
        <f t="shared" si="139"/>
        <v>0</v>
      </c>
      <c r="CR248" s="12"/>
      <c r="CS248" s="12"/>
      <c r="CT248" s="12"/>
      <c r="CU248" s="12"/>
    </row>
    <row r="249" spans="1:102" x14ac:dyDescent="0.2">
      <c r="A249">
        <v>2015</v>
      </c>
      <c r="B249" t="s">
        <v>573</v>
      </c>
      <c r="C249" t="s">
        <v>270</v>
      </c>
      <c r="D249" s="16">
        <v>23188</v>
      </c>
      <c r="E249" t="s">
        <v>119</v>
      </c>
      <c r="F249" t="s">
        <v>105</v>
      </c>
      <c r="G249" t="s">
        <v>138</v>
      </c>
      <c r="I249" t="s">
        <v>121</v>
      </c>
      <c r="J249">
        <v>2009</v>
      </c>
      <c r="K249">
        <f t="shared" si="163"/>
        <v>6</v>
      </c>
      <c r="L249" t="s">
        <v>131</v>
      </c>
      <c r="M249" t="s">
        <v>131</v>
      </c>
      <c r="N249" t="s">
        <v>360</v>
      </c>
      <c r="BE249" s="12"/>
      <c r="BF249" s="12"/>
      <c r="BG249" s="3">
        <f t="shared" si="162"/>
        <v>0</v>
      </c>
      <c r="BH249">
        <v>0</v>
      </c>
      <c r="BI249">
        <v>0</v>
      </c>
      <c r="BJ249">
        <v>0</v>
      </c>
      <c r="BK249">
        <v>0</v>
      </c>
      <c r="BL249">
        <v>0</v>
      </c>
      <c r="BN249">
        <v>0</v>
      </c>
      <c r="BO249">
        <v>0</v>
      </c>
      <c r="BP249">
        <v>0</v>
      </c>
      <c r="BQ249">
        <v>0</v>
      </c>
      <c r="BR249">
        <v>0</v>
      </c>
      <c r="BS249">
        <v>0</v>
      </c>
      <c r="BU249">
        <v>0</v>
      </c>
      <c r="BW249">
        <v>0</v>
      </c>
      <c r="BY249" s="2" t="s">
        <v>322</v>
      </c>
      <c r="BZ249" s="12">
        <f t="shared" si="139"/>
        <v>0</v>
      </c>
      <c r="CR249" s="12"/>
      <c r="CS249" s="12"/>
      <c r="CT249" s="12"/>
      <c r="CU249" s="12"/>
    </row>
    <row r="250" spans="1:102" x14ac:dyDescent="0.2">
      <c r="A250">
        <v>2015</v>
      </c>
      <c r="B250" t="s">
        <v>574</v>
      </c>
      <c r="C250" t="s">
        <v>118</v>
      </c>
      <c r="D250" s="16">
        <v>28403</v>
      </c>
      <c r="E250" t="s">
        <v>119</v>
      </c>
      <c r="F250" t="s">
        <v>105</v>
      </c>
      <c r="G250" t="s">
        <v>106</v>
      </c>
      <c r="I250" t="s">
        <v>106</v>
      </c>
      <c r="J250">
        <v>2009</v>
      </c>
      <c r="K250">
        <f t="shared" si="163"/>
        <v>6</v>
      </c>
      <c r="L250" t="s">
        <v>131</v>
      </c>
      <c r="M250" t="s">
        <v>131</v>
      </c>
      <c r="N250" t="s">
        <v>356</v>
      </c>
      <c r="O250" s="3">
        <v>270000</v>
      </c>
      <c r="P250" s="3">
        <v>270000</v>
      </c>
      <c r="BE250" s="12"/>
      <c r="BF250" s="12"/>
      <c r="BG250" s="3">
        <f t="shared" si="162"/>
        <v>0</v>
      </c>
      <c r="BH250">
        <v>0</v>
      </c>
      <c r="BI250">
        <v>0</v>
      </c>
      <c r="BJ250">
        <v>0</v>
      </c>
      <c r="BK250">
        <v>0</v>
      </c>
      <c r="BL250">
        <v>0</v>
      </c>
      <c r="BN250">
        <v>0</v>
      </c>
      <c r="BO250">
        <v>0</v>
      </c>
      <c r="BP250">
        <v>0</v>
      </c>
      <c r="BQ250">
        <v>0</v>
      </c>
      <c r="BR250">
        <v>0</v>
      </c>
      <c r="BS250">
        <v>0</v>
      </c>
      <c r="BU250">
        <v>0</v>
      </c>
      <c r="BW250">
        <v>0</v>
      </c>
      <c r="BY250" s="2" t="s">
        <v>322</v>
      </c>
      <c r="BZ250" s="12">
        <f t="shared" si="139"/>
        <v>0</v>
      </c>
      <c r="CR250" s="12"/>
      <c r="CS250" s="12"/>
      <c r="CT250" s="12"/>
      <c r="CU250" s="12"/>
    </row>
    <row r="251" spans="1:102" x14ac:dyDescent="0.2">
      <c r="A251">
        <v>2015</v>
      </c>
      <c r="B251" t="s">
        <v>575</v>
      </c>
      <c r="C251" t="s">
        <v>344</v>
      </c>
      <c r="D251" s="16">
        <v>31602</v>
      </c>
      <c r="E251" t="s">
        <v>119</v>
      </c>
      <c r="F251" t="s">
        <v>105</v>
      </c>
      <c r="G251" t="s">
        <v>106</v>
      </c>
      <c r="I251" t="s">
        <v>106</v>
      </c>
      <c r="J251">
        <v>2014</v>
      </c>
      <c r="K251">
        <f t="shared" si="163"/>
        <v>1</v>
      </c>
      <c r="L251" t="s">
        <v>108</v>
      </c>
      <c r="M251" t="s">
        <v>108</v>
      </c>
      <c r="N251" t="s">
        <v>360</v>
      </c>
      <c r="BE251" s="12"/>
      <c r="BF251" s="12"/>
      <c r="BG251" s="3">
        <f t="shared" si="162"/>
        <v>0</v>
      </c>
      <c r="BH251">
        <v>0</v>
      </c>
      <c r="BI251">
        <v>0</v>
      </c>
      <c r="BJ251">
        <v>0</v>
      </c>
      <c r="BK251">
        <v>0</v>
      </c>
      <c r="BL251">
        <v>0</v>
      </c>
      <c r="BN251">
        <v>0</v>
      </c>
      <c r="BO251">
        <v>0</v>
      </c>
      <c r="BP251">
        <v>0</v>
      </c>
      <c r="BQ251">
        <v>0</v>
      </c>
      <c r="BR251">
        <v>0</v>
      </c>
      <c r="BS251">
        <v>0</v>
      </c>
      <c r="BU251">
        <v>0</v>
      </c>
      <c r="BW251">
        <v>0</v>
      </c>
      <c r="BY251" s="2" t="s">
        <v>322</v>
      </c>
      <c r="BZ251" s="12">
        <f t="shared" si="139"/>
        <v>0</v>
      </c>
      <c r="CR251" s="12"/>
      <c r="CS251" s="12"/>
      <c r="CT251" s="12"/>
      <c r="CU251" s="12"/>
    </row>
    <row r="252" spans="1:102" x14ac:dyDescent="0.2">
      <c r="A252">
        <v>2015</v>
      </c>
      <c r="B252" t="s">
        <v>576</v>
      </c>
      <c r="C252" t="s">
        <v>118</v>
      </c>
      <c r="D252" s="16">
        <v>27515</v>
      </c>
      <c r="E252" t="s">
        <v>119</v>
      </c>
      <c r="F252" t="s">
        <v>105</v>
      </c>
      <c r="G252" t="s">
        <v>106</v>
      </c>
      <c r="I252" t="s">
        <v>106</v>
      </c>
      <c r="J252">
        <v>2012</v>
      </c>
      <c r="K252">
        <f t="shared" si="163"/>
        <v>3</v>
      </c>
      <c r="L252" t="s">
        <v>122</v>
      </c>
      <c r="M252" t="s">
        <v>122</v>
      </c>
      <c r="N252" t="s">
        <v>356</v>
      </c>
      <c r="BE252" s="12"/>
      <c r="BF252" s="12"/>
      <c r="BG252" s="3">
        <f t="shared" si="162"/>
        <v>0</v>
      </c>
      <c r="BH252">
        <v>0</v>
      </c>
      <c r="BI252">
        <v>0</v>
      </c>
      <c r="BJ252">
        <v>0</v>
      </c>
      <c r="BK252">
        <v>0</v>
      </c>
      <c r="BL252">
        <v>0</v>
      </c>
      <c r="BN252">
        <v>0</v>
      </c>
      <c r="BO252">
        <v>0</v>
      </c>
      <c r="BP252">
        <v>0</v>
      </c>
      <c r="BQ252">
        <v>0</v>
      </c>
      <c r="BR252">
        <v>0</v>
      </c>
      <c r="BS252">
        <v>0</v>
      </c>
      <c r="BU252">
        <v>0</v>
      </c>
      <c r="BW252">
        <v>0</v>
      </c>
      <c r="BY252" s="2" t="s">
        <v>322</v>
      </c>
      <c r="BZ252" s="12">
        <f t="shared" si="139"/>
        <v>0</v>
      </c>
      <c r="CR252" s="12"/>
      <c r="CS252" s="12"/>
      <c r="CT252" s="12"/>
      <c r="CU252" s="12"/>
    </row>
    <row r="253" spans="1:102" x14ac:dyDescent="0.2">
      <c r="A253">
        <v>2015</v>
      </c>
      <c r="B253" t="s">
        <v>577</v>
      </c>
      <c r="C253" t="s">
        <v>277</v>
      </c>
      <c r="D253" s="16">
        <v>29172</v>
      </c>
      <c r="E253" t="s">
        <v>119</v>
      </c>
      <c r="F253" t="s">
        <v>105</v>
      </c>
      <c r="G253" t="s">
        <v>202</v>
      </c>
      <c r="H253" t="s">
        <v>578</v>
      </c>
      <c r="I253" t="s">
        <v>143</v>
      </c>
      <c r="J253">
        <v>2009</v>
      </c>
      <c r="K253">
        <f t="shared" si="163"/>
        <v>6</v>
      </c>
      <c r="L253" t="s">
        <v>131</v>
      </c>
      <c r="M253" t="s">
        <v>131</v>
      </c>
      <c r="N253" t="s">
        <v>381</v>
      </c>
      <c r="BE253" s="12"/>
      <c r="BF253" s="12"/>
      <c r="BG253" s="3">
        <f t="shared" si="162"/>
        <v>0</v>
      </c>
      <c r="BH253">
        <v>0</v>
      </c>
      <c r="BI253">
        <v>0</v>
      </c>
      <c r="BJ253">
        <v>0</v>
      </c>
      <c r="BK253">
        <v>0</v>
      </c>
      <c r="BL253">
        <v>0</v>
      </c>
      <c r="BN253">
        <v>0</v>
      </c>
      <c r="BO253">
        <v>0</v>
      </c>
      <c r="BP253">
        <v>0</v>
      </c>
      <c r="BQ253">
        <v>0</v>
      </c>
      <c r="BR253">
        <v>0</v>
      </c>
      <c r="BS253">
        <v>0</v>
      </c>
      <c r="BU253">
        <v>0</v>
      </c>
      <c r="BW253">
        <v>0</v>
      </c>
      <c r="BY253" s="2" t="s">
        <v>322</v>
      </c>
      <c r="BZ253" s="12">
        <f t="shared" si="139"/>
        <v>0</v>
      </c>
      <c r="CR253" s="12"/>
      <c r="CS253" s="12"/>
      <c r="CT253" s="12"/>
      <c r="CU253" s="12"/>
    </row>
    <row r="254" spans="1:102" x14ac:dyDescent="0.2">
      <c r="A254">
        <v>2015</v>
      </c>
      <c r="B254" t="s">
        <v>579</v>
      </c>
      <c r="C254" t="s">
        <v>152</v>
      </c>
      <c r="D254" s="16">
        <v>52801</v>
      </c>
      <c r="E254" t="s">
        <v>153</v>
      </c>
      <c r="F254" t="s">
        <v>130</v>
      </c>
      <c r="G254" t="s">
        <v>106</v>
      </c>
      <c r="I254" t="s">
        <v>106</v>
      </c>
      <c r="J254">
        <v>2012</v>
      </c>
      <c r="K254">
        <f t="shared" si="163"/>
        <v>3</v>
      </c>
      <c r="L254" t="s">
        <v>122</v>
      </c>
      <c r="M254" t="s">
        <v>122</v>
      </c>
      <c r="N254" t="s">
        <v>360</v>
      </c>
      <c r="O254" s="3">
        <v>231985</v>
      </c>
      <c r="P254" s="3">
        <v>120877</v>
      </c>
      <c r="BE254" s="12"/>
      <c r="BF254" s="12"/>
      <c r="BG254" s="3">
        <f t="shared" si="162"/>
        <v>0</v>
      </c>
      <c r="BH254">
        <v>0</v>
      </c>
      <c r="BI254">
        <v>0</v>
      </c>
      <c r="BJ254">
        <v>0</v>
      </c>
      <c r="BK254">
        <v>0</v>
      </c>
      <c r="BL254">
        <v>0</v>
      </c>
      <c r="BN254">
        <v>0</v>
      </c>
      <c r="BO254">
        <v>0</v>
      </c>
      <c r="BP254">
        <v>0</v>
      </c>
      <c r="BQ254">
        <v>0</v>
      </c>
      <c r="BR254">
        <v>0</v>
      </c>
      <c r="BS254">
        <v>0</v>
      </c>
      <c r="BU254">
        <v>0</v>
      </c>
      <c r="BW254">
        <v>0</v>
      </c>
      <c r="BY254" s="2" t="s">
        <v>322</v>
      </c>
      <c r="BZ254" s="12">
        <f t="shared" si="139"/>
        <v>0</v>
      </c>
      <c r="CR254" s="12"/>
      <c r="CS254" s="12"/>
      <c r="CT254" s="12"/>
      <c r="CU254" s="12"/>
      <c r="CX254" t="s">
        <v>116</v>
      </c>
    </row>
    <row r="255" spans="1:102" x14ac:dyDescent="0.2">
      <c r="A255">
        <v>2015</v>
      </c>
      <c r="B255" t="s">
        <v>580</v>
      </c>
      <c r="C255" t="s">
        <v>299</v>
      </c>
      <c r="D255" s="16">
        <v>63090</v>
      </c>
      <c r="E255" t="s">
        <v>153</v>
      </c>
      <c r="F255" t="s">
        <v>130</v>
      </c>
      <c r="G255" t="s">
        <v>120</v>
      </c>
      <c r="I255" t="s">
        <v>121</v>
      </c>
      <c r="J255">
        <v>2014</v>
      </c>
      <c r="K255">
        <f t="shared" si="163"/>
        <v>1</v>
      </c>
      <c r="L255" t="s">
        <v>108</v>
      </c>
      <c r="M255" t="s">
        <v>108</v>
      </c>
      <c r="N255" t="s">
        <v>360</v>
      </c>
      <c r="BE255" s="12"/>
      <c r="BF255" s="12"/>
      <c r="BG255" s="3">
        <f t="shared" si="162"/>
        <v>0</v>
      </c>
      <c r="BH255">
        <v>0</v>
      </c>
      <c r="BI255">
        <v>0</v>
      </c>
      <c r="BJ255">
        <v>0</v>
      </c>
      <c r="BK255">
        <v>0</v>
      </c>
      <c r="BL255">
        <v>0</v>
      </c>
      <c r="BN255">
        <v>0</v>
      </c>
      <c r="BO255">
        <v>0</v>
      </c>
      <c r="BP255">
        <v>0</v>
      </c>
      <c r="BQ255">
        <v>0</v>
      </c>
      <c r="BR255">
        <v>0</v>
      </c>
      <c r="BS255">
        <v>0</v>
      </c>
      <c r="BU255">
        <v>0</v>
      </c>
      <c r="BW255">
        <v>0</v>
      </c>
      <c r="BY255" s="2" t="s">
        <v>322</v>
      </c>
      <c r="BZ255" s="12">
        <f t="shared" si="139"/>
        <v>0</v>
      </c>
      <c r="CR255" s="12"/>
      <c r="CS255" s="12"/>
      <c r="CT255" s="12"/>
      <c r="CU255" s="12"/>
      <c r="CX255" t="s">
        <v>126</v>
      </c>
    </row>
    <row r="256" spans="1:102" x14ac:dyDescent="0.2">
      <c r="A256">
        <v>2015</v>
      </c>
      <c r="B256" t="s">
        <v>581</v>
      </c>
      <c r="C256" t="s">
        <v>582</v>
      </c>
      <c r="D256" s="16">
        <v>66066</v>
      </c>
      <c r="E256" t="s">
        <v>153</v>
      </c>
      <c r="F256" t="s">
        <v>130</v>
      </c>
      <c r="G256" t="s">
        <v>142</v>
      </c>
      <c r="I256" t="s">
        <v>143</v>
      </c>
      <c r="J256">
        <v>1994</v>
      </c>
      <c r="K256">
        <f t="shared" si="163"/>
        <v>21</v>
      </c>
      <c r="L256" t="s">
        <v>148</v>
      </c>
      <c r="M256" t="s">
        <v>149</v>
      </c>
      <c r="N256" t="s">
        <v>381</v>
      </c>
      <c r="BE256" s="12"/>
      <c r="BF256" s="12"/>
      <c r="BG256" s="3">
        <f t="shared" si="162"/>
        <v>0</v>
      </c>
      <c r="BH256">
        <v>0</v>
      </c>
      <c r="BI256">
        <v>0</v>
      </c>
      <c r="BJ256">
        <v>0</v>
      </c>
      <c r="BK256">
        <v>0</v>
      </c>
      <c r="BL256">
        <v>0</v>
      </c>
      <c r="BN256">
        <v>0</v>
      </c>
      <c r="BO256">
        <v>0</v>
      </c>
      <c r="BP256">
        <v>0</v>
      </c>
      <c r="BQ256">
        <v>0</v>
      </c>
      <c r="BR256">
        <v>0</v>
      </c>
      <c r="BS256">
        <v>0</v>
      </c>
      <c r="BU256">
        <v>0</v>
      </c>
      <c r="BW256">
        <v>0</v>
      </c>
      <c r="BY256" s="2" t="s">
        <v>322</v>
      </c>
      <c r="BZ256" s="12">
        <f t="shared" si="139"/>
        <v>0</v>
      </c>
      <c r="CR256" s="12"/>
      <c r="CS256" s="12"/>
      <c r="CT256" s="12"/>
      <c r="CU256" s="12"/>
    </row>
    <row r="257" spans="1:102" x14ac:dyDescent="0.2">
      <c r="A257">
        <v>2015</v>
      </c>
      <c r="B257" t="s">
        <v>583</v>
      </c>
      <c r="C257" t="s">
        <v>299</v>
      </c>
      <c r="D257" s="16">
        <v>63110</v>
      </c>
      <c r="E257" t="s">
        <v>153</v>
      </c>
      <c r="F257" t="s">
        <v>130</v>
      </c>
      <c r="G257" t="s">
        <v>138</v>
      </c>
      <c r="I257" t="s">
        <v>121</v>
      </c>
      <c r="J257">
        <v>2008</v>
      </c>
      <c r="K257">
        <f t="shared" si="163"/>
        <v>7</v>
      </c>
      <c r="L257" t="s">
        <v>131</v>
      </c>
      <c r="M257" t="s">
        <v>131</v>
      </c>
      <c r="N257" t="s">
        <v>381</v>
      </c>
      <c r="BE257" s="12"/>
      <c r="BF257" s="12"/>
      <c r="BG257" s="3">
        <f t="shared" si="162"/>
        <v>0</v>
      </c>
      <c r="BH257">
        <v>0</v>
      </c>
      <c r="BI257">
        <v>0</v>
      </c>
      <c r="BJ257">
        <v>0</v>
      </c>
      <c r="BK257">
        <v>0</v>
      </c>
      <c r="BL257">
        <v>0</v>
      </c>
      <c r="BN257">
        <v>0</v>
      </c>
      <c r="BO257">
        <v>0</v>
      </c>
      <c r="BP257">
        <v>0</v>
      </c>
      <c r="BQ257">
        <v>0</v>
      </c>
      <c r="BR257">
        <v>0</v>
      </c>
      <c r="BS257">
        <v>0</v>
      </c>
      <c r="BU257">
        <v>0</v>
      </c>
      <c r="BW257">
        <v>0</v>
      </c>
      <c r="BY257" s="2" t="s">
        <v>322</v>
      </c>
      <c r="BZ257" s="12">
        <f t="shared" si="139"/>
        <v>0</v>
      </c>
      <c r="CR257" s="12"/>
      <c r="CS257" s="12"/>
      <c r="CT257" s="12"/>
      <c r="CU257" s="12"/>
    </row>
    <row r="258" spans="1:102" x14ac:dyDescent="0.2">
      <c r="A258">
        <v>2015</v>
      </c>
      <c r="B258" t="s">
        <v>584</v>
      </c>
      <c r="C258" t="s">
        <v>299</v>
      </c>
      <c r="D258" s="16">
        <v>64870</v>
      </c>
      <c r="E258" t="s">
        <v>153</v>
      </c>
      <c r="F258" t="s">
        <v>130</v>
      </c>
      <c r="G258" t="s">
        <v>106</v>
      </c>
      <c r="I258" t="s">
        <v>106</v>
      </c>
      <c r="J258">
        <v>2000</v>
      </c>
      <c r="K258">
        <f t="shared" si="163"/>
        <v>15</v>
      </c>
      <c r="L258" t="s">
        <v>154</v>
      </c>
      <c r="M258" t="s">
        <v>149</v>
      </c>
      <c r="N258" t="s">
        <v>360</v>
      </c>
      <c r="O258" s="3">
        <v>17500</v>
      </c>
      <c r="BE258" s="12"/>
      <c r="BF258" s="12"/>
      <c r="BG258" s="3">
        <f t="shared" si="162"/>
        <v>0</v>
      </c>
      <c r="BH258">
        <v>0</v>
      </c>
      <c r="BI258">
        <v>0</v>
      </c>
      <c r="BJ258">
        <v>0</v>
      </c>
      <c r="BK258">
        <v>0</v>
      </c>
      <c r="BL258">
        <v>0</v>
      </c>
      <c r="BN258">
        <v>0</v>
      </c>
      <c r="BO258">
        <v>0</v>
      </c>
      <c r="BP258">
        <v>0</v>
      </c>
      <c r="BQ258">
        <v>0</v>
      </c>
      <c r="BR258">
        <v>0</v>
      </c>
      <c r="BS258">
        <v>0</v>
      </c>
      <c r="BU258">
        <v>0</v>
      </c>
      <c r="BW258">
        <v>0</v>
      </c>
      <c r="BY258" s="2" t="s">
        <v>322</v>
      </c>
      <c r="BZ258" s="12">
        <f t="shared" ref="BZ258:BZ321" si="164">SUM(CA258:CP258)</f>
        <v>0</v>
      </c>
      <c r="CR258" s="12"/>
      <c r="CS258" s="12"/>
      <c r="CT258" s="12"/>
      <c r="CU258" s="12"/>
    </row>
    <row r="259" spans="1:102" x14ac:dyDescent="0.2">
      <c r="A259">
        <v>2015</v>
      </c>
      <c r="B259" t="s">
        <v>585</v>
      </c>
      <c r="C259" t="s">
        <v>152</v>
      </c>
      <c r="D259" s="16">
        <v>52556</v>
      </c>
      <c r="E259" t="s">
        <v>153</v>
      </c>
      <c r="F259" t="s">
        <v>130</v>
      </c>
      <c r="G259" t="s">
        <v>106</v>
      </c>
      <c r="I259" t="s">
        <v>106</v>
      </c>
      <c r="J259">
        <v>2014</v>
      </c>
      <c r="K259">
        <f t="shared" si="163"/>
        <v>1</v>
      </c>
      <c r="L259" t="s">
        <v>108</v>
      </c>
      <c r="M259" t="s">
        <v>108</v>
      </c>
      <c r="N259" t="s">
        <v>360</v>
      </c>
      <c r="BE259" s="12"/>
      <c r="BF259" s="12"/>
      <c r="BG259" s="3">
        <f t="shared" si="162"/>
        <v>0</v>
      </c>
      <c r="BH259">
        <v>0</v>
      </c>
      <c r="BI259">
        <v>0</v>
      </c>
      <c r="BJ259">
        <v>0</v>
      </c>
      <c r="BK259">
        <v>0</v>
      </c>
      <c r="BL259">
        <v>0</v>
      </c>
      <c r="BN259">
        <v>0</v>
      </c>
      <c r="BO259">
        <v>0</v>
      </c>
      <c r="BP259">
        <v>0</v>
      </c>
      <c r="BQ259">
        <v>0</v>
      </c>
      <c r="BR259">
        <v>0</v>
      </c>
      <c r="BS259">
        <v>0</v>
      </c>
      <c r="BU259">
        <v>0</v>
      </c>
      <c r="BW259">
        <v>0</v>
      </c>
      <c r="BY259" s="2" t="s">
        <v>322</v>
      </c>
      <c r="BZ259" s="12">
        <f t="shared" si="164"/>
        <v>0</v>
      </c>
      <c r="CR259" s="12"/>
      <c r="CS259" s="12"/>
      <c r="CT259" s="12"/>
      <c r="CU259" s="12"/>
    </row>
    <row r="260" spans="1:102" x14ac:dyDescent="0.2">
      <c r="A260">
        <v>2015</v>
      </c>
      <c r="B260" t="s">
        <v>586</v>
      </c>
      <c r="C260" t="s">
        <v>352</v>
      </c>
      <c r="D260" s="16">
        <v>73108</v>
      </c>
      <c r="E260" t="s">
        <v>308</v>
      </c>
      <c r="F260" t="s">
        <v>105</v>
      </c>
      <c r="G260" t="s">
        <v>173</v>
      </c>
      <c r="H260" t="s">
        <v>587</v>
      </c>
      <c r="I260" t="s">
        <v>143</v>
      </c>
      <c r="J260">
        <v>2006</v>
      </c>
      <c r="K260">
        <f t="shared" si="163"/>
        <v>9</v>
      </c>
      <c r="L260" t="s">
        <v>131</v>
      </c>
      <c r="M260" t="s">
        <v>131</v>
      </c>
      <c r="N260" t="s">
        <v>381</v>
      </c>
      <c r="BE260" s="12"/>
      <c r="BF260" s="12"/>
      <c r="BG260" s="3">
        <f t="shared" si="162"/>
        <v>0</v>
      </c>
      <c r="BH260">
        <v>0</v>
      </c>
      <c r="BI260">
        <v>0</v>
      </c>
      <c r="BJ260">
        <v>0</v>
      </c>
      <c r="BK260">
        <v>0</v>
      </c>
      <c r="BL260">
        <v>0</v>
      </c>
      <c r="BN260">
        <v>0</v>
      </c>
      <c r="BO260">
        <v>0</v>
      </c>
      <c r="BP260">
        <v>0</v>
      </c>
      <c r="BQ260">
        <v>0</v>
      </c>
      <c r="BR260">
        <v>0</v>
      </c>
      <c r="BS260">
        <v>0</v>
      </c>
      <c r="BU260">
        <v>0</v>
      </c>
      <c r="BW260">
        <v>0</v>
      </c>
      <c r="BY260" s="2" t="s">
        <v>322</v>
      </c>
      <c r="BZ260" s="12">
        <f t="shared" si="164"/>
        <v>0</v>
      </c>
      <c r="CR260" s="12"/>
      <c r="CS260" s="12"/>
      <c r="CT260" s="12"/>
      <c r="CU260" s="12"/>
    </row>
    <row r="261" spans="1:102" x14ac:dyDescent="0.2">
      <c r="A261">
        <v>2015</v>
      </c>
      <c r="B261" t="s">
        <v>588</v>
      </c>
      <c r="C261" t="s">
        <v>589</v>
      </c>
      <c r="D261" s="16">
        <v>78676</v>
      </c>
      <c r="E261" t="s">
        <v>308</v>
      </c>
      <c r="F261" t="s">
        <v>105</v>
      </c>
      <c r="G261" t="s">
        <v>120</v>
      </c>
      <c r="I261" t="s">
        <v>121</v>
      </c>
      <c r="J261">
        <v>2008</v>
      </c>
      <c r="K261">
        <f t="shared" si="163"/>
        <v>7</v>
      </c>
      <c r="L261" t="s">
        <v>131</v>
      </c>
      <c r="M261" t="s">
        <v>131</v>
      </c>
      <c r="N261" t="s">
        <v>381</v>
      </c>
      <c r="BE261" s="12"/>
      <c r="BF261" s="12"/>
      <c r="BG261" s="3">
        <f t="shared" si="162"/>
        <v>0</v>
      </c>
      <c r="BH261">
        <v>0</v>
      </c>
      <c r="BI261">
        <v>0</v>
      </c>
      <c r="BJ261">
        <v>0</v>
      </c>
      <c r="BK261">
        <v>0</v>
      </c>
      <c r="BL261">
        <v>0</v>
      </c>
      <c r="BN261">
        <v>0</v>
      </c>
      <c r="BO261">
        <v>0</v>
      </c>
      <c r="BP261">
        <v>0</v>
      </c>
      <c r="BQ261">
        <v>0</v>
      </c>
      <c r="BR261">
        <v>0</v>
      </c>
      <c r="BS261">
        <v>0</v>
      </c>
      <c r="BU261">
        <v>0</v>
      </c>
      <c r="BW261">
        <v>0</v>
      </c>
      <c r="BY261" s="2" t="s">
        <v>322</v>
      </c>
      <c r="BZ261" s="12">
        <f t="shared" si="164"/>
        <v>0</v>
      </c>
      <c r="CR261" s="12"/>
      <c r="CS261" s="12"/>
      <c r="CT261" s="12"/>
      <c r="CU261" s="12"/>
    </row>
    <row r="262" spans="1:102" x14ac:dyDescent="0.2">
      <c r="A262">
        <v>2015</v>
      </c>
      <c r="B262" t="s">
        <v>590</v>
      </c>
      <c r="C262" t="s">
        <v>310</v>
      </c>
      <c r="D262" s="16">
        <v>72801</v>
      </c>
      <c r="E262" t="s">
        <v>308</v>
      </c>
      <c r="F262" t="s">
        <v>105</v>
      </c>
      <c r="G262" t="s">
        <v>106</v>
      </c>
      <c r="I262" t="s">
        <v>106</v>
      </c>
      <c r="J262">
        <v>2010</v>
      </c>
      <c r="K262">
        <f t="shared" si="163"/>
        <v>5</v>
      </c>
      <c r="L262" t="s">
        <v>122</v>
      </c>
      <c r="M262" t="s">
        <v>122</v>
      </c>
      <c r="N262" t="s">
        <v>381</v>
      </c>
      <c r="BE262" s="12"/>
      <c r="BF262" s="12"/>
      <c r="BG262" s="3">
        <f t="shared" si="162"/>
        <v>0</v>
      </c>
      <c r="BH262">
        <v>0</v>
      </c>
      <c r="BI262">
        <v>0</v>
      </c>
      <c r="BJ262">
        <v>0</v>
      </c>
      <c r="BK262">
        <v>0</v>
      </c>
      <c r="BL262">
        <v>0</v>
      </c>
      <c r="BN262">
        <v>0</v>
      </c>
      <c r="BO262">
        <v>0</v>
      </c>
      <c r="BP262">
        <v>0</v>
      </c>
      <c r="BQ262">
        <v>0</v>
      </c>
      <c r="BR262">
        <v>0</v>
      </c>
      <c r="BS262">
        <v>0</v>
      </c>
      <c r="BU262">
        <v>0</v>
      </c>
      <c r="BW262">
        <v>0</v>
      </c>
      <c r="BY262" s="2" t="s">
        <v>322</v>
      </c>
      <c r="BZ262" s="12">
        <f t="shared" si="164"/>
        <v>0</v>
      </c>
      <c r="CR262" s="12"/>
      <c r="CS262" s="12"/>
      <c r="CT262" s="12"/>
      <c r="CU262" s="12"/>
    </row>
    <row r="263" spans="1:102" x14ac:dyDescent="0.2">
      <c r="A263">
        <v>2017</v>
      </c>
      <c r="B263" t="s">
        <v>591</v>
      </c>
      <c r="C263" s="1" t="s">
        <v>334</v>
      </c>
      <c r="D263" s="17">
        <v>81321</v>
      </c>
      <c r="E263" t="s">
        <v>205</v>
      </c>
      <c r="F263" t="s">
        <v>114</v>
      </c>
      <c r="G263" t="s">
        <v>142</v>
      </c>
      <c r="I263" t="s">
        <v>143</v>
      </c>
      <c r="J263">
        <v>2014</v>
      </c>
      <c r="K263">
        <f t="shared" ref="K263:K294" si="165">2017-J263</f>
        <v>3</v>
      </c>
      <c r="L263" t="s">
        <v>122</v>
      </c>
      <c r="M263" t="s">
        <v>122</v>
      </c>
      <c r="N263" t="s">
        <v>360</v>
      </c>
      <c r="O263" s="3">
        <v>225000</v>
      </c>
      <c r="P263" s="3">
        <v>176000</v>
      </c>
      <c r="Q263" s="3">
        <v>101390</v>
      </c>
      <c r="R263" s="4">
        <v>0.4506222222222222</v>
      </c>
      <c r="S263" s="5">
        <f t="shared" ref="S263:S281" si="166">SUM(T263:AJ263)</f>
        <v>176000</v>
      </c>
      <c r="T263" s="5">
        <v>167000</v>
      </c>
      <c r="U263" s="5">
        <v>0</v>
      </c>
      <c r="V263" s="5">
        <v>2000</v>
      </c>
      <c r="W263" s="5">
        <v>0</v>
      </c>
      <c r="X263" s="5">
        <v>3000</v>
      </c>
      <c r="Y263" s="5">
        <v>0</v>
      </c>
      <c r="Z263" s="5">
        <v>4000</v>
      </c>
      <c r="AA263" s="5">
        <v>0</v>
      </c>
      <c r="AB263" s="5">
        <v>0</v>
      </c>
      <c r="AC263" s="5">
        <v>0</v>
      </c>
      <c r="AD263" s="5">
        <v>0</v>
      </c>
      <c r="AE263" s="5">
        <f>P263*(AX263/100)</f>
        <v>0</v>
      </c>
      <c r="AF263" s="5">
        <f>P263*(AY263/100)</f>
        <v>0</v>
      </c>
      <c r="AH263" s="5">
        <v>0</v>
      </c>
      <c r="AJ263" s="3">
        <v>0</v>
      </c>
      <c r="AL263" s="6">
        <f t="shared" ref="AL263:AL294" si="167">SUM(AM263:BC263)</f>
        <v>100</v>
      </c>
      <c r="AM263" s="6">
        <v>94.88636363636364</v>
      </c>
      <c r="AN263" s="6">
        <v>0</v>
      </c>
      <c r="AO263" s="6">
        <v>1.1363636363636365</v>
      </c>
      <c r="AP263" s="6">
        <v>0</v>
      </c>
      <c r="AQ263" s="6">
        <v>1.7045454545454544</v>
      </c>
      <c r="AR263" s="6">
        <v>0</v>
      </c>
      <c r="AS263" s="6">
        <v>2.2727272727272729</v>
      </c>
      <c r="AT263" s="6">
        <v>0</v>
      </c>
      <c r="AU263" s="6">
        <v>0</v>
      </c>
      <c r="AV263" s="6">
        <v>0</v>
      </c>
      <c r="AW263" s="6">
        <v>0</v>
      </c>
      <c r="AX263" s="6">
        <v>0</v>
      </c>
      <c r="AY263" s="6">
        <v>0</v>
      </c>
      <c r="AZ263" s="6"/>
      <c r="BA263" s="6">
        <v>0</v>
      </c>
      <c r="BB263" s="6"/>
      <c r="BC263" s="6">
        <v>0</v>
      </c>
      <c r="BD263" s="6"/>
      <c r="BE263" s="12">
        <f t="shared" ref="BE263:BE294" si="168">AO263+AP263</f>
        <v>1.1363636363636365</v>
      </c>
      <c r="BF263" s="12">
        <f t="shared" ref="BF263:BF294" si="169">SUM(AS263:AY263)+BA263+BC263</f>
        <v>2.2727272727272729</v>
      </c>
      <c r="BG263" s="3">
        <f t="shared" si="162"/>
        <v>166000</v>
      </c>
      <c r="BH263">
        <v>50000</v>
      </c>
      <c r="BI263">
        <v>0</v>
      </c>
      <c r="BJ263">
        <v>0</v>
      </c>
      <c r="BK263">
        <v>97000</v>
      </c>
      <c r="BL263">
        <v>0</v>
      </c>
      <c r="BN263">
        <v>0</v>
      </c>
      <c r="BO263">
        <v>0</v>
      </c>
      <c r="BP263">
        <v>14000</v>
      </c>
      <c r="BQ263">
        <v>0</v>
      </c>
      <c r="BR263">
        <v>5000</v>
      </c>
      <c r="BS263">
        <v>0</v>
      </c>
      <c r="BU263">
        <v>0</v>
      </c>
      <c r="BW263">
        <v>0</v>
      </c>
      <c r="BY263" t="s">
        <v>109</v>
      </c>
      <c r="BZ263" s="12">
        <f t="shared" si="164"/>
        <v>100.31818181818183</v>
      </c>
      <c r="CA263" s="12">
        <v>28.40909090909091</v>
      </c>
      <c r="CB263" s="12">
        <v>0</v>
      </c>
      <c r="CC263" s="12">
        <v>0</v>
      </c>
      <c r="CD263" s="12">
        <v>55.113636363636367</v>
      </c>
      <c r="CE263" s="12">
        <v>0</v>
      </c>
      <c r="CF263" s="12" t="s">
        <v>357</v>
      </c>
      <c r="CG263" s="12">
        <v>0</v>
      </c>
      <c r="CH263" s="12">
        <v>0</v>
      </c>
      <c r="CI263" s="12">
        <v>7.9545454545454541</v>
      </c>
      <c r="CJ263" s="12">
        <v>0</v>
      </c>
      <c r="CK263" s="12">
        <v>2.8409090909090908</v>
      </c>
      <c r="CL263" s="12">
        <v>0</v>
      </c>
      <c r="CM263" s="12" t="s">
        <v>357</v>
      </c>
      <c r="CN263" s="12">
        <v>0</v>
      </c>
      <c r="CP263" s="12">
        <v>6</v>
      </c>
      <c r="CQ263" t="s">
        <v>592</v>
      </c>
      <c r="CR263" s="12">
        <f t="shared" ref="CR263:CR294" si="170">SUM(CB263:CC263)</f>
        <v>0</v>
      </c>
      <c r="CS263" s="12">
        <f t="shared" ref="CS263:CS294" si="171">SUM(CE263:CF263)</f>
        <v>0</v>
      </c>
      <c r="CT263" s="12">
        <f t="shared" ref="CT263:CT294" si="172">SUM(CH263:CM263)</f>
        <v>10.795454545454545</v>
      </c>
      <c r="CU263" s="12">
        <f t="shared" ref="CU263:CU294" si="173">SUM(CN263+CP263)</f>
        <v>6</v>
      </c>
    </row>
    <row r="264" spans="1:102" x14ac:dyDescent="0.2">
      <c r="A264">
        <v>2017</v>
      </c>
      <c r="B264" t="s">
        <v>593</v>
      </c>
      <c r="C264" s="1" t="s">
        <v>118</v>
      </c>
      <c r="D264" s="17">
        <v>27702</v>
      </c>
      <c r="E264" t="s">
        <v>119</v>
      </c>
      <c r="F264" t="s">
        <v>105</v>
      </c>
      <c r="G264" t="s">
        <v>120</v>
      </c>
      <c r="I264" t="s">
        <v>121</v>
      </c>
      <c r="J264">
        <v>2010</v>
      </c>
      <c r="K264">
        <f t="shared" si="165"/>
        <v>7</v>
      </c>
      <c r="L264" t="s">
        <v>131</v>
      </c>
      <c r="M264" t="s">
        <v>131</v>
      </c>
      <c r="N264" t="s">
        <v>360</v>
      </c>
      <c r="O264" s="3">
        <v>2082090</v>
      </c>
      <c r="P264" s="3">
        <v>1939335</v>
      </c>
      <c r="Q264" s="3">
        <v>1936715</v>
      </c>
      <c r="R264" s="4">
        <v>0.93017833042759923</v>
      </c>
      <c r="S264" s="5">
        <f t="shared" si="166"/>
        <v>1939335</v>
      </c>
      <c r="T264" s="5">
        <v>0</v>
      </c>
      <c r="U264" s="5">
        <v>0</v>
      </c>
      <c r="V264" s="5">
        <v>1939335</v>
      </c>
      <c r="W264" s="5">
        <v>0</v>
      </c>
      <c r="X264" s="5">
        <v>0</v>
      </c>
      <c r="Y264" s="5">
        <v>0</v>
      </c>
      <c r="Z264" s="5">
        <v>0</v>
      </c>
      <c r="AA264" s="5">
        <v>0</v>
      </c>
      <c r="AB264" s="5">
        <v>0</v>
      </c>
      <c r="AC264" s="5">
        <v>0</v>
      </c>
      <c r="AD264" s="5">
        <v>0</v>
      </c>
      <c r="AE264" s="5">
        <v>0</v>
      </c>
      <c r="AF264" s="5">
        <v>0</v>
      </c>
      <c r="AH264" s="5">
        <v>0</v>
      </c>
      <c r="AJ264" s="3">
        <v>0</v>
      </c>
      <c r="AL264" s="6">
        <f t="shared" si="167"/>
        <v>100</v>
      </c>
      <c r="AM264" s="6">
        <v>0</v>
      </c>
      <c r="AN264" s="6">
        <v>0</v>
      </c>
      <c r="AO264" s="6">
        <v>100</v>
      </c>
      <c r="AP264" s="6">
        <v>0</v>
      </c>
      <c r="AQ264" s="6">
        <v>0</v>
      </c>
      <c r="AR264" s="6">
        <v>0</v>
      </c>
      <c r="AS264" s="6">
        <v>0</v>
      </c>
      <c r="AT264" s="6">
        <v>0</v>
      </c>
      <c r="AU264" s="6">
        <v>0</v>
      </c>
      <c r="AV264" s="6">
        <v>0</v>
      </c>
      <c r="AW264" s="6">
        <v>0</v>
      </c>
      <c r="AX264" s="6">
        <v>0</v>
      </c>
      <c r="AY264" s="6">
        <v>0</v>
      </c>
      <c r="AZ264" s="6"/>
      <c r="BA264" s="6">
        <v>0</v>
      </c>
      <c r="BB264" s="6"/>
      <c r="BC264" s="6">
        <v>0</v>
      </c>
      <c r="BD264" s="6"/>
      <c r="BE264" s="12">
        <f t="shared" si="168"/>
        <v>100</v>
      </c>
      <c r="BF264" s="12">
        <f t="shared" si="169"/>
        <v>0</v>
      </c>
      <c r="BG264" s="3">
        <f t="shared" si="162"/>
        <v>1945153.0049999999</v>
      </c>
      <c r="BH264" s="5">
        <v>21332.685000000001</v>
      </c>
      <c r="BI264" s="5">
        <v>0</v>
      </c>
      <c r="BJ264" s="5">
        <v>0</v>
      </c>
      <c r="BK264" s="5">
        <v>1138389.6450000003</v>
      </c>
      <c r="BL264" s="5">
        <v>0</v>
      </c>
      <c r="BM264" s="5">
        <v>0</v>
      </c>
      <c r="BN264" s="5">
        <v>0</v>
      </c>
      <c r="BO264" s="5">
        <v>15514.68</v>
      </c>
      <c r="BP264" s="5">
        <v>3878.67</v>
      </c>
      <c r="BQ264" s="5">
        <v>13575.344999999999</v>
      </c>
      <c r="BR264" s="5">
        <v>5818.0050000000001</v>
      </c>
      <c r="BS264" s="5">
        <v>1939.335</v>
      </c>
      <c r="BT264" s="5">
        <v>0</v>
      </c>
      <c r="BU264" s="5">
        <v>143510.79</v>
      </c>
      <c r="BV264" s="5"/>
      <c r="BW264" s="5">
        <v>601193.85</v>
      </c>
      <c r="BY264" t="s">
        <v>109</v>
      </c>
      <c r="BZ264" s="12">
        <f t="shared" si="164"/>
        <v>100.30000000000001</v>
      </c>
      <c r="CA264" s="12">
        <v>1.1000000000000001</v>
      </c>
      <c r="CB264" s="12">
        <v>0</v>
      </c>
      <c r="CC264" s="12">
        <v>0</v>
      </c>
      <c r="CD264" s="12">
        <v>58.7</v>
      </c>
      <c r="CE264" s="12">
        <v>0</v>
      </c>
      <c r="CG264" s="12">
        <v>0</v>
      </c>
      <c r="CH264" s="12">
        <v>0.8</v>
      </c>
      <c r="CI264" s="12">
        <v>0.2</v>
      </c>
      <c r="CJ264" s="12">
        <v>0.7</v>
      </c>
      <c r="CK264" s="12">
        <v>0.3</v>
      </c>
      <c r="CL264" s="12">
        <v>0.1</v>
      </c>
      <c r="CN264" s="12">
        <v>7.4</v>
      </c>
      <c r="CP264" s="12">
        <v>31</v>
      </c>
      <c r="CQ264" t="s">
        <v>592</v>
      </c>
      <c r="CR264" s="12">
        <f t="shared" si="170"/>
        <v>0</v>
      </c>
      <c r="CS264" s="12">
        <f t="shared" si="171"/>
        <v>0</v>
      </c>
      <c r="CT264" s="12">
        <f t="shared" si="172"/>
        <v>2.1</v>
      </c>
      <c r="CU264" s="12">
        <f t="shared" si="173"/>
        <v>38.4</v>
      </c>
      <c r="CX264" t="s">
        <v>126</v>
      </c>
    </row>
    <row r="265" spans="1:102" x14ac:dyDescent="0.2">
      <c r="A265">
        <v>2017</v>
      </c>
      <c r="B265" t="s">
        <v>594</v>
      </c>
      <c r="C265" s="1" t="s">
        <v>164</v>
      </c>
      <c r="D265" s="17">
        <v>45229</v>
      </c>
      <c r="E265" t="s">
        <v>129</v>
      </c>
      <c r="F265" t="s">
        <v>130</v>
      </c>
      <c r="G265" t="s">
        <v>208</v>
      </c>
      <c r="I265" t="s">
        <v>208</v>
      </c>
      <c r="J265">
        <v>2012</v>
      </c>
      <c r="K265">
        <f t="shared" si="165"/>
        <v>5</v>
      </c>
      <c r="L265" t="s">
        <v>122</v>
      </c>
      <c r="M265" t="s">
        <v>122</v>
      </c>
      <c r="N265" t="s">
        <v>360</v>
      </c>
      <c r="O265" s="3">
        <v>352020</v>
      </c>
      <c r="P265" s="3">
        <v>195299</v>
      </c>
      <c r="Q265" s="3">
        <v>415742</v>
      </c>
      <c r="R265" s="4">
        <v>1.1810181239702289</v>
      </c>
      <c r="S265" s="5">
        <f t="shared" si="166"/>
        <v>195299</v>
      </c>
      <c r="T265" s="5">
        <v>170891</v>
      </c>
      <c r="U265" s="5">
        <v>0</v>
      </c>
      <c r="V265" s="5">
        <v>3000</v>
      </c>
      <c r="W265" s="5">
        <v>0</v>
      </c>
      <c r="X265" s="5">
        <v>4875</v>
      </c>
      <c r="Y265" s="5">
        <v>7150</v>
      </c>
      <c r="Z265" s="5">
        <v>675</v>
      </c>
      <c r="AA265" s="5">
        <v>2208</v>
      </c>
      <c r="AB265" s="5">
        <v>1500</v>
      </c>
      <c r="AC265" s="5">
        <v>5000</v>
      </c>
      <c r="AD265" s="5">
        <v>0</v>
      </c>
      <c r="AE265" s="5">
        <f>P265*(AX265/100)</f>
        <v>0</v>
      </c>
      <c r="AF265" s="5">
        <f>P265*(AY265/100)</f>
        <v>0</v>
      </c>
      <c r="AH265" s="5">
        <v>0</v>
      </c>
      <c r="AJ265" s="3">
        <v>0</v>
      </c>
      <c r="AL265" s="6">
        <f t="shared" si="167"/>
        <v>100</v>
      </c>
      <c r="AM265" s="6">
        <v>87.502240154839512</v>
      </c>
      <c r="AN265" s="6">
        <v>0</v>
      </c>
      <c r="AO265" s="6">
        <v>1.5361061756588614</v>
      </c>
      <c r="AP265" s="6">
        <v>0</v>
      </c>
      <c r="AQ265" s="6">
        <v>2.4961725354456501</v>
      </c>
      <c r="AR265" s="6">
        <v>3.6610530519869533</v>
      </c>
      <c r="AS265" s="6">
        <v>0.34562388952324385</v>
      </c>
      <c r="AT265" s="6">
        <v>1.1305741452849221</v>
      </c>
      <c r="AU265" s="6">
        <v>0.76805308782943071</v>
      </c>
      <c r="AV265" s="6">
        <v>2.5601769594314359</v>
      </c>
      <c r="AW265" s="6">
        <v>0</v>
      </c>
      <c r="AX265" s="6">
        <v>0</v>
      </c>
      <c r="AY265" s="6">
        <v>0</v>
      </c>
      <c r="AZ265" s="6"/>
      <c r="BA265" s="6">
        <v>0</v>
      </c>
      <c r="BB265" s="6"/>
      <c r="BC265" s="6">
        <v>0</v>
      </c>
      <c r="BD265" s="6"/>
      <c r="BE265" s="12">
        <f t="shared" si="168"/>
        <v>1.5361061756588614</v>
      </c>
      <c r="BF265" s="12">
        <f t="shared" si="169"/>
        <v>4.8044280820690322</v>
      </c>
      <c r="BG265" s="3">
        <f t="shared" si="162"/>
        <v>195299.00000000003</v>
      </c>
      <c r="BH265">
        <v>145399</v>
      </c>
      <c r="BI265">
        <v>0</v>
      </c>
      <c r="BJ265">
        <v>32818.83</v>
      </c>
      <c r="BK265">
        <v>0</v>
      </c>
      <c r="BL265">
        <v>5563.17</v>
      </c>
      <c r="BN265">
        <v>0</v>
      </c>
      <c r="BO265">
        <v>0</v>
      </c>
      <c r="BP265">
        <v>723.8</v>
      </c>
      <c r="BQ265">
        <v>216.2</v>
      </c>
      <c r="BR265">
        <v>0</v>
      </c>
      <c r="BS265">
        <v>0</v>
      </c>
      <c r="BU265">
        <v>10578</v>
      </c>
      <c r="BV265" t="s">
        <v>595</v>
      </c>
      <c r="BW265">
        <v>0</v>
      </c>
      <c r="BY265" t="s">
        <v>109</v>
      </c>
      <c r="BZ265" s="12">
        <f t="shared" si="164"/>
        <v>100.19559751970056</v>
      </c>
      <c r="CA265" s="12">
        <v>74.449433944874272</v>
      </c>
      <c r="CB265" s="12">
        <v>0</v>
      </c>
      <c r="CC265" s="12">
        <v>0</v>
      </c>
      <c r="CD265" s="12">
        <v>0</v>
      </c>
      <c r="CE265" s="12">
        <v>2.8485399310800363</v>
      </c>
      <c r="CF265" s="12" t="s">
        <v>357</v>
      </c>
      <c r="CG265" s="12">
        <v>0</v>
      </c>
      <c r="CH265" s="12">
        <v>0</v>
      </c>
      <c r="CI265" s="12">
        <v>0.37061121664729463</v>
      </c>
      <c r="CJ265" s="12">
        <v>0.11070205172581528</v>
      </c>
      <c r="CK265" s="12">
        <v>0</v>
      </c>
      <c r="CL265" s="12">
        <v>0</v>
      </c>
      <c r="CM265" s="12" t="s">
        <v>357</v>
      </c>
      <c r="CN265" s="12">
        <v>5.4163103753731452</v>
      </c>
      <c r="CP265" s="12">
        <v>17</v>
      </c>
      <c r="CQ265" t="s">
        <v>592</v>
      </c>
      <c r="CR265" s="12">
        <f t="shared" si="170"/>
        <v>0</v>
      </c>
      <c r="CS265" s="12">
        <f t="shared" si="171"/>
        <v>2.8485399310800363</v>
      </c>
      <c r="CT265" s="12">
        <f t="shared" si="172"/>
        <v>0.48131326837310989</v>
      </c>
      <c r="CU265" s="12">
        <f t="shared" si="173"/>
        <v>22.416310375373143</v>
      </c>
      <c r="CX265" t="s">
        <v>126</v>
      </c>
    </row>
    <row r="266" spans="1:102" x14ac:dyDescent="0.2">
      <c r="A266">
        <v>2017</v>
      </c>
      <c r="B266" t="s">
        <v>596</v>
      </c>
      <c r="C266" s="1" t="s">
        <v>493</v>
      </c>
      <c r="D266" s="17">
        <v>20001</v>
      </c>
      <c r="E266" t="s">
        <v>119</v>
      </c>
      <c r="F266" t="s">
        <v>105</v>
      </c>
      <c r="G266" t="s">
        <v>106</v>
      </c>
      <c r="I266" t="s">
        <v>106</v>
      </c>
      <c r="J266">
        <v>1989</v>
      </c>
      <c r="K266">
        <f t="shared" si="165"/>
        <v>28</v>
      </c>
      <c r="L266" t="s">
        <v>148</v>
      </c>
      <c r="M266" t="s">
        <v>149</v>
      </c>
      <c r="N266" t="s">
        <v>356</v>
      </c>
      <c r="O266" s="3">
        <v>14633226</v>
      </c>
      <c r="P266" s="3">
        <v>7681812</v>
      </c>
      <c r="Q266" s="3">
        <v>14800940</v>
      </c>
      <c r="R266" s="4">
        <v>1.0114611774601172</v>
      </c>
      <c r="S266" s="5">
        <f t="shared" si="166"/>
        <v>7681812</v>
      </c>
      <c r="T266" s="5">
        <v>111990</v>
      </c>
      <c r="U266" s="5">
        <v>0</v>
      </c>
      <c r="V266" s="5">
        <v>0</v>
      </c>
      <c r="W266" s="5">
        <v>0</v>
      </c>
      <c r="X266" s="5">
        <v>0</v>
      </c>
      <c r="Y266" s="5">
        <v>0</v>
      </c>
      <c r="Z266" s="5">
        <v>0</v>
      </c>
      <c r="AA266" s="5">
        <v>0</v>
      </c>
      <c r="AB266" s="5">
        <v>0</v>
      </c>
      <c r="AC266" s="5">
        <v>7569822</v>
      </c>
      <c r="AD266" s="5">
        <v>0</v>
      </c>
      <c r="AE266" s="5">
        <v>0</v>
      </c>
      <c r="AF266" s="5">
        <v>0</v>
      </c>
      <c r="AG266" s="5" t="s">
        <v>597</v>
      </c>
      <c r="AH266" s="5">
        <v>0</v>
      </c>
      <c r="AJ266" s="3">
        <v>0</v>
      </c>
      <c r="AL266" s="6">
        <f t="shared" si="167"/>
        <v>100.00000000000001</v>
      </c>
      <c r="AM266" s="6">
        <v>1.4578591613541181</v>
      </c>
      <c r="AN266" s="6">
        <v>0</v>
      </c>
      <c r="AO266" s="6">
        <v>0</v>
      </c>
      <c r="AP266" s="6">
        <v>0</v>
      </c>
      <c r="AQ266" s="6">
        <v>0</v>
      </c>
      <c r="AR266" s="6">
        <v>0</v>
      </c>
      <c r="AS266" s="6">
        <v>0</v>
      </c>
      <c r="AT266" s="6">
        <v>0</v>
      </c>
      <c r="AU266" s="6">
        <v>0</v>
      </c>
      <c r="AV266" s="6">
        <v>98.542140838645892</v>
      </c>
      <c r="AW266" s="6">
        <v>0</v>
      </c>
      <c r="AX266" s="6">
        <v>0</v>
      </c>
      <c r="AY266" s="6">
        <v>0</v>
      </c>
      <c r="AZ266" s="6"/>
      <c r="BA266" s="6">
        <v>0</v>
      </c>
      <c r="BB266" s="6"/>
      <c r="BC266" s="6">
        <v>0</v>
      </c>
      <c r="BD266" s="6"/>
      <c r="BE266" s="12">
        <f t="shared" si="168"/>
        <v>0</v>
      </c>
      <c r="BF266" s="12">
        <f t="shared" si="169"/>
        <v>98.542140838645892</v>
      </c>
      <c r="BG266" s="3">
        <f t="shared" si="162"/>
        <v>7607638</v>
      </c>
      <c r="BH266">
        <v>0</v>
      </c>
      <c r="BI266">
        <v>0</v>
      </c>
      <c r="BJ266">
        <v>0</v>
      </c>
      <c r="BK266">
        <v>220851</v>
      </c>
      <c r="BL266">
        <v>0</v>
      </c>
      <c r="BN266">
        <v>0</v>
      </c>
      <c r="BO266">
        <v>0</v>
      </c>
      <c r="BP266">
        <v>4665849</v>
      </c>
      <c r="BQ266">
        <v>0</v>
      </c>
      <c r="BR266">
        <v>0</v>
      </c>
      <c r="BS266">
        <v>508000</v>
      </c>
      <c r="BU266">
        <v>2212938</v>
      </c>
      <c r="BV266" t="s">
        <v>598</v>
      </c>
      <c r="BW266">
        <v>0</v>
      </c>
      <c r="BY266" t="s">
        <v>109</v>
      </c>
      <c r="BZ266" s="12">
        <f t="shared" si="164"/>
        <v>100.03442052474077</v>
      </c>
      <c r="CA266" s="12">
        <v>0</v>
      </c>
      <c r="CB266" s="12">
        <v>0</v>
      </c>
      <c r="CC266" s="12">
        <v>0</v>
      </c>
      <c r="CD266" s="12">
        <v>2.8749857455506591</v>
      </c>
      <c r="CE266" s="12">
        <v>0</v>
      </c>
      <c r="CF266" s="12" t="s">
        <v>357</v>
      </c>
      <c r="CG266" s="12">
        <v>0</v>
      </c>
      <c r="CH266" s="12">
        <v>0</v>
      </c>
      <c r="CI266" s="12">
        <v>60.738911600544242</v>
      </c>
      <c r="CJ266" s="12">
        <v>0</v>
      </c>
      <c r="CK266" s="12">
        <v>0</v>
      </c>
      <c r="CL266" s="12">
        <v>6.6130230732020001</v>
      </c>
      <c r="CM266" s="12" t="s">
        <v>357</v>
      </c>
      <c r="CN266" s="12">
        <v>28.807500105443872</v>
      </c>
      <c r="CP266" s="12">
        <v>1</v>
      </c>
      <c r="CQ266" t="s">
        <v>592</v>
      </c>
      <c r="CR266" s="12">
        <f t="shared" si="170"/>
        <v>0</v>
      </c>
      <c r="CS266" s="12">
        <f t="shared" si="171"/>
        <v>0</v>
      </c>
      <c r="CT266" s="12">
        <f t="shared" si="172"/>
        <v>67.351934673746243</v>
      </c>
      <c r="CU266" s="12">
        <f t="shared" si="173"/>
        <v>29.807500105443872</v>
      </c>
      <c r="CX266" t="s">
        <v>126</v>
      </c>
    </row>
    <row r="267" spans="1:102" x14ac:dyDescent="0.2">
      <c r="A267">
        <v>2017</v>
      </c>
      <c r="B267" t="s">
        <v>599</v>
      </c>
      <c r="C267" s="1" t="s">
        <v>204</v>
      </c>
      <c r="D267" s="17">
        <v>59821</v>
      </c>
      <c r="E267" t="s">
        <v>205</v>
      </c>
      <c r="F267" t="s">
        <v>114</v>
      </c>
      <c r="G267" t="s">
        <v>142</v>
      </c>
      <c r="I267" t="s">
        <v>143</v>
      </c>
      <c r="J267">
        <v>2003</v>
      </c>
      <c r="K267">
        <f t="shared" si="165"/>
        <v>14</v>
      </c>
      <c r="L267" t="s">
        <v>154</v>
      </c>
      <c r="M267" t="s">
        <v>149</v>
      </c>
      <c r="N267" t="s">
        <v>360</v>
      </c>
      <c r="P267" s="3">
        <v>2620900</v>
      </c>
      <c r="Q267" s="3">
        <v>2689576</v>
      </c>
      <c r="S267" s="5">
        <f t="shared" si="166"/>
        <v>2620900</v>
      </c>
      <c r="T267" s="5">
        <v>938346</v>
      </c>
      <c r="U267" s="5">
        <v>142236</v>
      </c>
      <c r="V267" s="5">
        <v>240601</v>
      </c>
      <c r="W267" s="5">
        <v>0</v>
      </c>
      <c r="X267" s="5">
        <v>364250</v>
      </c>
      <c r="Y267" s="5">
        <v>698211</v>
      </c>
      <c r="Z267" s="5">
        <v>35834</v>
      </c>
      <c r="AA267" s="5">
        <v>0</v>
      </c>
      <c r="AB267" s="5">
        <v>0</v>
      </c>
      <c r="AC267" s="5">
        <v>109152</v>
      </c>
      <c r="AD267" s="5">
        <v>0</v>
      </c>
      <c r="AE267" s="5">
        <v>0</v>
      </c>
      <c r="AF267" s="5">
        <v>92270</v>
      </c>
      <c r="AG267" s="5" t="s">
        <v>600</v>
      </c>
      <c r="AH267" s="5">
        <v>0</v>
      </c>
      <c r="AJ267" s="3">
        <v>0</v>
      </c>
      <c r="AL267" s="6">
        <f t="shared" si="167"/>
        <v>100.00000000000001</v>
      </c>
      <c r="AM267" s="6">
        <v>35.802434278301348</v>
      </c>
      <c r="AN267" s="6">
        <v>5.426990728375749</v>
      </c>
      <c r="AO267" s="6">
        <v>9.1800908085008981</v>
      </c>
      <c r="AP267" s="6">
        <v>0</v>
      </c>
      <c r="AQ267" s="6">
        <v>13.897897668739745</v>
      </c>
      <c r="AR267" s="6">
        <v>26.640123621656681</v>
      </c>
      <c r="AS267" s="6">
        <v>1.367240260979053</v>
      </c>
      <c r="AT267" s="6">
        <v>0</v>
      </c>
      <c r="AU267" s="6">
        <v>0</v>
      </c>
      <c r="AV267" s="6">
        <v>4.1646762562478541</v>
      </c>
      <c r="AW267" s="6">
        <v>0</v>
      </c>
      <c r="AX267" s="6">
        <v>0</v>
      </c>
      <c r="AY267" s="6">
        <v>3.5205463771986722</v>
      </c>
      <c r="AZ267" s="6"/>
      <c r="BA267" s="6">
        <v>0</v>
      </c>
      <c r="BB267" s="6"/>
      <c r="BC267" s="6">
        <v>0</v>
      </c>
      <c r="BD267" s="6"/>
      <c r="BE267" s="12">
        <f t="shared" si="168"/>
        <v>9.1800908085008981</v>
      </c>
      <c r="BF267" s="12">
        <f t="shared" si="169"/>
        <v>9.0524628944255792</v>
      </c>
      <c r="BG267" s="3">
        <f t="shared" si="162"/>
        <v>2620900</v>
      </c>
      <c r="BH267">
        <v>171092</v>
      </c>
      <c r="BI267">
        <v>497264</v>
      </c>
      <c r="BJ267">
        <v>1047488</v>
      </c>
      <c r="BK267">
        <v>664436</v>
      </c>
      <c r="BL267">
        <v>53593</v>
      </c>
      <c r="BN267">
        <v>0</v>
      </c>
      <c r="BO267">
        <v>0</v>
      </c>
      <c r="BP267">
        <v>32027</v>
      </c>
      <c r="BQ267">
        <v>55000</v>
      </c>
      <c r="BR267">
        <v>100000</v>
      </c>
      <c r="BS267">
        <v>0</v>
      </c>
      <c r="BU267">
        <v>0</v>
      </c>
      <c r="BW267">
        <v>0</v>
      </c>
      <c r="BY267" t="s">
        <v>109</v>
      </c>
      <c r="BZ267" s="12">
        <f t="shared" si="164"/>
        <v>100.0332710137739</v>
      </c>
      <c r="CA267" s="12">
        <v>6.5279865694990269</v>
      </c>
      <c r="CB267" s="12">
        <v>18.973024533557176</v>
      </c>
      <c r="CC267" s="12">
        <v>0</v>
      </c>
      <c r="CD267" s="12">
        <v>25.351444160402913</v>
      </c>
      <c r="CE267" s="12">
        <v>2.0448319279636764</v>
      </c>
      <c r="CF267" s="12" t="s">
        <v>357</v>
      </c>
      <c r="CG267" s="12">
        <v>0</v>
      </c>
      <c r="CH267" s="12">
        <v>0</v>
      </c>
      <c r="CI267" s="12">
        <v>1.2219848143767409</v>
      </c>
      <c r="CJ267" s="12">
        <v>2.0985157770231599</v>
      </c>
      <c r="CK267" s="12">
        <v>3.8154832309511999</v>
      </c>
      <c r="CL267" s="12">
        <v>0</v>
      </c>
      <c r="CM267" s="12" t="s">
        <v>357</v>
      </c>
      <c r="CN267" s="12">
        <v>0</v>
      </c>
      <c r="CP267" s="12">
        <v>40</v>
      </c>
      <c r="CQ267" t="s">
        <v>592</v>
      </c>
      <c r="CR267" s="12">
        <f t="shared" si="170"/>
        <v>18.973024533557176</v>
      </c>
      <c r="CS267" s="12">
        <f t="shared" si="171"/>
        <v>2.0448319279636764</v>
      </c>
      <c r="CT267" s="12">
        <f t="shared" si="172"/>
        <v>7.1359838223511005</v>
      </c>
      <c r="CU267" s="12">
        <f t="shared" si="173"/>
        <v>40</v>
      </c>
      <c r="CX267" t="s">
        <v>110</v>
      </c>
    </row>
    <row r="268" spans="1:102" x14ac:dyDescent="0.2">
      <c r="A268">
        <v>2017</v>
      </c>
      <c r="B268" t="s">
        <v>601</v>
      </c>
      <c r="C268" s="1" t="s">
        <v>180</v>
      </c>
      <c r="D268" s="17">
        <v>19134</v>
      </c>
      <c r="E268" t="s">
        <v>136</v>
      </c>
      <c r="F268" t="s">
        <v>137</v>
      </c>
      <c r="G268" t="s">
        <v>106</v>
      </c>
      <c r="I268" t="s">
        <v>106</v>
      </c>
      <c r="J268">
        <v>2008</v>
      </c>
      <c r="K268">
        <f t="shared" si="165"/>
        <v>9</v>
      </c>
      <c r="L268" t="s">
        <v>131</v>
      </c>
      <c r="M268" t="s">
        <v>131</v>
      </c>
      <c r="N268" t="s">
        <v>356</v>
      </c>
      <c r="O268" s="3">
        <v>4351509</v>
      </c>
      <c r="P268" s="3">
        <v>3523652</v>
      </c>
      <c r="Q268" s="3">
        <v>4417520</v>
      </c>
      <c r="R268" s="4">
        <v>1.0151696802189769</v>
      </c>
      <c r="S268" s="5">
        <f t="shared" si="166"/>
        <v>3523652</v>
      </c>
      <c r="T268" s="5">
        <f>P268*(AM268/100)</f>
        <v>1550406.8800000001</v>
      </c>
      <c r="U268" s="5">
        <f>P268*(AN268/100)</f>
        <v>164906.91359999997</v>
      </c>
      <c r="V268" s="5">
        <f>P268*(AO268/100)</f>
        <v>706844.59120000002</v>
      </c>
      <c r="W268" s="5">
        <f>P268*(AP268/100)</f>
        <v>20789.5468</v>
      </c>
      <c r="X268" s="5">
        <f>P268*(AQ268/100)</f>
        <v>550394.44240000006</v>
      </c>
      <c r="Y268" s="5">
        <f>P268*(AR268/100)</f>
        <v>263216.80440000002</v>
      </c>
      <c r="Z268" s="5">
        <f>P268*(AS268/100)</f>
        <v>14446.973199999999</v>
      </c>
      <c r="AA268" s="5">
        <f>P268*(AT268/100)</f>
        <v>19027.720800000003</v>
      </c>
      <c r="AB268" s="5">
        <f>P268*(AU268/100)</f>
        <v>0</v>
      </c>
      <c r="AC268" s="5">
        <f>P268*(AV268/100)</f>
        <v>216352.2328</v>
      </c>
      <c r="AD268" s="5">
        <f>$P$314*AW268</f>
        <v>0</v>
      </c>
      <c r="AE268" s="5">
        <f>P268*(AX268/100)</f>
        <v>0</v>
      </c>
      <c r="AF268" s="5">
        <f>P268*(AY268/100)</f>
        <v>0</v>
      </c>
      <c r="AG268" s="5">
        <f>$P$314*AZ268</f>
        <v>0</v>
      </c>
      <c r="AH268" s="5">
        <f>P268*(BA268/100)</f>
        <v>0</v>
      </c>
      <c r="AI268" s="5"/>
      <c r="AJ268" s="5">
        <f>P268*(BC268/100)</f>
        <v>17265.894799999998</v>
      </c>
      <c r="AL268" s="6">
        <f t="shared" si="167"/>
        <v>100</v>
      </c>
      <c r="AM268" s="6">
        <v>44</v>
      </c>
      <c r="AN268" s="6">
        <v>4.68</v>
      </c>
      <c r="AO268" s="6">
        <v>20.059999999999999</v>
      </c>
      <c r="AP268" s="6">
        <v>0.59</v>
      </c>
      <c r="AQ268" s="6">
        <v>15.62</v>
      </c>
      <c r="AR268" s="6">
        <v>7.47</v>
      </c>
      <c r="AS268" s="6">
        <v>0.41</v>
      </c>
      <c r="AT268" s="6">
        <v>0.54</v>
      </c>
      <c r="AU268" s="6">
        <v>0</v>
      </c>
      <c r="AV268" s="6">
        <v>6.14</v>
      </c>
      <c r="AW268" s="6">
        <v>0</v>
      </c>
      <c r="AX268" s="6">
        <v>0</v>
      </c>
      <c r="AY268" s="6">
        <v>0</v>
      </c>
      <c r="AZ268" s="6"/>
      <c r="BA268" s="6">
        <v>0</v>
      </c>
      <c r="BB268" s="6"/>
      <c r="BC268" s="6">
        <v>0.49</v>
      </c>
      <c r="BD268" s="6"/>
      <c r="BE268" s="12">
        <f t="shared" si="168"/>
        <v>20.65</v>
      </c>
      <c r="BF268" s="12">
        <f t="shared" si="169"/>
        <v>7.58</v>
      </c>
      <c r="BG268" s="3">
        <f t="shared" si="162"/>
        <v>2871215</v>
      </c>
      <c r="BH268">
        <v>626233</v>
      </c>
      <c r="BI268">
        <v>0</v>
      </c>
      <c r="BJ268">
        <v>0</v>
      </c>
      <c r="BK268">
        <v>629446</v>
      </c>
      <c r="BL268">
        <v>124069</v>
      </c>
      <c r="BN268">
        <v>20653</v>
      </c>
      <c r="BO268">
        <v>0</v>
      </c>
      <c r="BP268">
        <v>627907</v>
      </c>
      <c r="BQ268">
        <v>517479</v>
      </c>
      <c r="BR268">
        <v>214687</v>
      </c>
      <c r="BS268">
        <v>0</v>
      </c>
      <c r="BU268">
        <v>101731</v>
      </c>
      <c r="BV268" t="s">
        <v>602</v>
      </c>
      <c r="BW268">
        <v>9010</v>
      </c>
      <c r="BX268" t="s">
        <v>603</v>
      </c>
      <c r="BY268" t="s">
        <v>109</v>
      </c>
      <c r="BZ268" s="12">
        <f t="shared" si="164"/>
        <v>100.00406823375296</v>
      </c>
      <c r="CA268" s="12">
        <v>17.772271495596044</v>
      </c>
      <c r="CB268" s="12">
        <v>0</v>
      </c>
      <c r="CC268" s="12">
        <v>18.52</v>
      </c>
      <c r="CD268" s="12">
        <v>17.863455301488344</v>
      </c>
      <c r="CE268" s="12">
        <v>3.5210344267822138</v>
      </c>
      <c r="CG268" s="12">
        <v>0.5861248500135654</v>
      </c>
      <c r="CH268" s="12">
        <v>0</v>
      </c>
      <c r="CI268" s="12">
        <v>17.819779024716404</v>
      </c>
      <c r="CJ268" s="12">
        <v>14.685871363006337</v>
      </c>
      <c r="CK268" s="12">
        <v>6.0927412809210439</v>
      </c>
      <c r="CL268" s="12">
        <v>0</v>
      </c>
      <c r="CM268" s="12" t="s">
        <v>357</v>
      </c>
      <c r="CN268" s="12">
        <v>2.887089871531014</v>
      </c>
      <c r="CP268" s="12">
        <v>0.25570061969797242</v>
      </c>
      <c r="CR268" s="12">
        <f t="shared" si="170"/>
        <v>18.52</v>
      </c>
      <c r="CS268" s="12">
        <f t="shared" si="171"/>
        <v>3.5210344267822138</v>
      </c>
      <c r="CT268" s="12">
        <f t="shared" si="172"/>
        <v>38.598391668643785</v>
      </c>
      <c r="CU268" s="12">
        <f t="shared" si="173"/>
        <v>3.1427904912289866</v>
      </c>
      <c r="CX268" t="s">
        <v>110</v>
      </c>
    </row>
    <row r="269" spans="1:102" x14ac:dyDescent="0.2">
      <c r="A269">
        <v>2017</v>
      </c>
      <c r="B269" t="s">
        <v>604</v>
      </c>
      <c r="C269" s="1" t="s">
        <v>466</v>
      </c>
      <c r="D269" s="17">
        <v>96720</v>
      </c>
      <c r="E269" t="s">
        <v>113</v>
      </c>
      <c r="F269" t="s">
        <v>114</v>
      </c>
      <c r="G269" t="s">
        <v>106</v>
      </c>
      <c r="I269" t="s">
        <v>106</v>
      </c>
      <c r="J269">
        <v>2007</v>
      </c>
      <c r="K269">
        <f t="shared" si="165"/>
        <v>10</v>
      </c>
      <c r="L269" t="s">
        <v>131</v>
      </c>
      <c r="M269" t="s">
        <v>131</v>
      </c>
      <c r="N269" t="s">
        <v>360</v>
      </c>
      <c r="O269" s="3">
        <v>380662</v>
      </c>
      <c r="P269" s="3">
        <v>88183</v>
      </c>
      <c r="Q269" s="3">
        <v>88183</v>
      </c>
      <c r="R269" s="4">
        <v>0.23165695551434082</v>
      </c>
      <c r="S269" s="5">
        <f t="shared" si="166"/>
        <v>88183</v>
      </c>
      <c r="T269" s="5">
        <v>88183</v>
      </c>
      <c r="U269" s="5">
        <v>0</v>
      </c>
      <c r="V269" s="5">
        <v>0</v>
      </c>
      <c r="W269" s="5">
        <v>0</v>
      </c>
      <c r="X269" s="5">
        <v>0</v>
      </c>
      <c r="Y269" s="5">
        <v>0</v>
      </c>
      <c r="Z269" s="5">
        <v>0</v>
      </c>
      <c r="AA269" s="5">
        <v>0</v>
      </c>
      <c r="AB269" s="5">
        <v>0</v>
      </c>
      <c r="AC269" s="5">
        <v>0</v>
      </c>
      <c r="AD269" s="5">
        <v>0</v>
      </c>
      <c r="AE269" s="5">
        <f>P269*(AX269/100)</f>
        <v>0</v>
      </c>
      <c r="AF269" s="5">
        <f>P269*(AY269/100)</f>
        <v>0</v>
      </c>
      <c r="AH269" s="5">
        <v>0</v>
      </c>
      <c r="AJ269" s="3">
        <v>0</v>
      </c>
      <c r="AL269" s="6">
        <f t="shared" si="167"/>
        <v>100</v>
      </c>
      <c r="AM269" s="6">
        <v>100</v>
      </c>
      <c r="AN269" s="6">
        <v>0</v>
      </c>
      <c r="AO269" s="6">
        <v>0</v>
      </c>
      <c r="AP269" s="6">
        <v>0</v>
      </c>
      <c r="AQ269" s="6">
        <v>0</v>
      </c>
      <c r="AR269" s="6">
        <v>0</v>
      </c>
      <c r="AS269" s="6">
        <v>0</v>
      </c>
      <c r="AT269" s="6">
        <v>0</v>
      </c>
      <c r="AU269" s="6">
        <v>0</v>
      </c>
      <c r="AV269" s="6">
        <v>0</v>
      </c>
      <c r="AW269" s="6">
        <v>0</v>
      </c>
      <c r="AX269" s="6">
        <v>0</v>
      </c>
      <c r="AY269" s="6">
        <v>0</v>
      </c>
      <c r="AZ269" s="6"/>
      <c r="BA269" s="6">
        <v>0</v>
      </c>
      <c r="BB269" s="6"/>
      <c r="BC269" s="6">
        <v>0</v>
      </c>
      <c r="BD269" s="6"/>
      <c r="BE269" s="12">
        <f t="shared" si="168"/>
        <v>0</v>
      </c>
      <c r="BF269" s="12">
        <f t="shared" si="169"/>
        <v>0</v>
      </c>
      <c r="BG269" s="3">
        <f t="shared" si="162"/>
        <v>88183</v>
      </c>
      <c r="BH269">
        <v>85105</v>
      </c>
      <c r="BI269">
        <v>0</v>
      </c>
      <c r="BJ269">
        <v>0</v>
      </c>
      <c r="BK269">
        <v>0</v>
      </c>
      <c r="BL269">
        <v>3078</v>
      </c>
      <c r="BN269">
        <v>0</v>
      </c>
      <c r="BO269">
        <v>0</v>
      </c>
      <c r="BP269">
        <v>0</v>
      </c>
      <c r="BQ269">
        <v>0</v>
      </c>
      <c r="BR269">
        <v>0</v>
      </c>
      <c r="BS269">
        <v>0</v>
      </c>
      <c r="BU269">
        <v>0</v>
      </c>
      <c r="BW269">
        <v>0</v>
      </c>
      <c r="BY269" t="s">
        <v>109</v>
      </c>
      <c r="BZ269" s="12">
        <f t="shared" si="164"/>
        <v>100.00000000000001</v>
      </c>
      <c r="CA269" s="12">
        <v>96.509531315559698</v>
      </c>
      <c r="CB269" s="12">
        <v>0</v>
      </c>
      <c r="CC269" s="12">
        <v>0</v>
      </c>
      <c r="CD269" s="12">
        <v>0</v>
      </c>
      <c r="CE269" s="12">
        <v>3.4904686844403114</v>
      </c>
      <c r="CG269" s="12">
        <v>0</v>
      </c>
      <c r="CH269" s="12">
        <v>0</v>
      </c>
      <c r="CI269" s="12">
        <v>0</v>
      </c>
      <c r="CJ269" s="12">
        <v>0</v>
      </c>
      <c r="CK269" s="12">
        <v>0</v>
      </c>
      <c r="CL269" s="12">
        <v>0</v>
      </c>
      <c r="CM269" s="12" t="s">
        <v>357</v>
      </c>
      <c r="CN269" s="12">
        <v>0</v>
      </c>
      <c r="CP269" s="12">
        <v>0</v>
      </c>
      <c r="CR269" s="12">
        <f t="shared" si="170"/>
        <v>0</v>
      </c>
      <c r="CS269" s="12">
        <f t="shared" si="171"/>
        <v>3.4904686844403114</v>
      </c>
      <c r="CT269" s="12">
        <f t="shared" si="172"/>
        <v>0</v>
      </c>
      <c r="CU269" s="12">
        <f t="shared" si="173"/>
        <v>0</v>
      </c>
      <c r="CX269" t="s">
        <v>116</v>
      </c>
    </row>
    <row r="270" spans="1:102" x14ac:dyDescent="0.2">
      <c r="A270">
        <v>2017</v>
      </c>
      <c r="B270" t="s">
        <v>605</v>
      </c>
      <c r="C270" s="1" t="s">
        <v>160</v>
      </c>
      <c r="D270" s="17">
        <v>60642</v>
      </c>
      <c r="E270" t="s">
        <v>129</v>
      </c>
      <c r="F270" t="s">
        <v>130</v>
      </c>
      <c r="G270" t="s">
        <v>120</v>
      </c>
      <c r="I270" t="s">
        <v>121</v>
      </c>
      <c r="J270">
        <v>2013</v>
      </c>
      <c r="K270">
        <f t="shared" si="165"/>
        <v>4</v>
      </c>
      <c r="L270" t="s">
        <v>122</v>
      </c>
      <c r="M270" t="s">
        <v>122</v>
      </c>
      <c r="N270" t="s">
        <v>360</v>
      </c>
      <c r="O270" s="3">
        <v>9200000</v>
      </c>
      <c r="P270" s="3">
        <v>9200000</v>
      </c>
      <c r="Q270" s="3">
        <v>9000000</v>
      </c>
      <c r="R270" s="4">
        <v>0.97826086956521741</v>
      </c>
      <c r="S270" s="5">
        <f t="shared" si="166"/>
        <v>9200000</v>
      </c>
      <c r="T270" s="5">
        <f>P270*(AM270/100)</f>
        <v>3680000</v>
      </c>
      <c r="U270" s="5">
        <f>P270*(AN270/100)</f>
        <v>0</v>
      </c>
      <c r="V270" s="5">
        <f>P270*(AO270/100)</f>
        <v>2300000</v>
      </c>
      <c r="W270" s="5">
        <f>P270*(AP270/100)</f>
        <v>0</v>
      </c>
      <c r="X270" s="5">
        <f>P270*(AQ270/100)</f>
        <v>1380000</v>
      </c>
      <c r="Y270" s="5">
        <f>P270*(AR270/100)</f>
        <v>920000</v>
      </c>
      <c r="Z270" s="5">
        <f>P270*(AS270/100)</f>
        <v>368000</v>
      </c>
      <c r="AA270" s="5">
        <f>P270*(AT270/100)</f>
        <v>184000</v>
      </c>
      <c r="AB270" s="5">
        <f>P270*(AU270/100)</f>
        <v>92000</v>
      </c>
      <c r="AC270" s="5">
        <f>P270*(AV270/100)</f>
        <v>92000</v>
      </c>
      <c r="AD270" s="5">
        <f>P270*(AW270/100)</f>
        <v>184000</v>
      </c>
      <c r="AE270" s="5">
        <f>P270*(AX270/100)</f>
        <v>0</v>
      </c>
      <c r="AF270" s="5">
        <f>P270*(AY270/100)</f>
        <v>0</v>
      </c>
      <c r="AH270" s="5">
        <f>P270*(BA270/100)</f>
        <v>0</v>
      </c>
      <c r="AI270" s="5"/>
      <c r="AJ270" s="5">
        <f>P270*(BC270/100)</f>
        <v>0</v>
      </c>
      <c r="AL270" s="6">
        <f t="shared" si="167"/>
        <v>100</v>
      </c>
      <c r="AM270" s="6">
        <v>40</v>
      </c>
      <c r="AN270" s="6">
        <v>0</v>
      </c>
      <c r="AO270" s="6">
        <v>25</v>
      </c>
      <c r="AP270" s="6">
        <v>0</v>
      </c>
      <c r="AQ270" s="6">
        <v>15</v>
      </c>
      <c r="AR270" s="6">
        <v>10</v>
      </c>
      <c r="AS270" s="6">
        <v>4</v>
      </c>
      <c r="AT270" s="6">
        <v>2</v>
      </c>
      <c r="AU270" s="6">
        <v>1</v>
      </c>
      <c r="AV270" s="6">
        <v>1</v>
      </c>
      <c r="AW270" s="6">
        <v>2</v>
      </c>
      <c r="AX270" s="6">
        <v>0</v>
      </c>
      <c r="AY270" s="6">
        <v>0</v>
      </c>
      <c r="AZ270" s="6"/>
      <c r="BA270" s="6">
        <v>0</v>
      </c>
      <c r="BB270" s="6"/>
      <c r="BC270" s="6">
        <v>0</v>
      </c>
      <c r="BD270" s="6"/>
      <c r="BE270" s="12">
        <f t="shared" si="168"/>
        <v>25</v>
      </c>
      <c r="BF270" s="12">
        <f t="shared" si="169"/>
        <v>10</v>
      </c>
      <c r="BG270" s="3">
        <f t="shared" si="162"/>
        <v>9200000</v>
      </c>
      <c r="BH270" s="5">
        <v>2116000</v>
      </c>
      <c r="BI270" s="5">
        <v>1840000</v>
      </c>
      <c r="BJ270" s="5">
        <v>0</v>
      </c>
      <c r="BK270" s="5">
        <v>3680000</v>
      </c>
      <c r="BL270" s="5">
        <v>460000</v>
      </c>
      <c r="BM270" s="5">
        <v>0</v>
      </c>
      <c r="BN270" s="5">
        <v>0</v>
      </c>
      <c r="BO270" s="5">
        <v>460000</v>
      </c>
      <c r="BP270" s="5">
        <v>184000</v>
      </c>
      <c r="BQ270" s="5">
        <v>0</v>
      </c>
      <c r="BR270" s="5">
        <v>0</v>
      </c>
      <c r="BS270" s="5">
        <v>0</v>
      </c>
      <c r="BT270" s="5">
        <v>0</v>
      </c>
      <c r="BU270" s="5">
        <v>0</v>
      </c>
      <c r="BV270" s="5"/>
      <c r="BW270" s="5">
        <v>460000</v>
      </c>
      <c r="BY270" t="s">
        <v>109</v>
      </c>
      <c r="BZ270" s="12">
        <f t="shared" si="164"/>
        <v>100</v>
      </c>
      <c r="CA270" s="12">
        <v>23</v>
      </c>
      <c r="CB270" s="12">
        <v>20</v>
      </c>
      <c r="CC270" s="12">
        <v>0</v>
      </c>
      <c r="CD270" s="12">
        <v>40</v>
      </c>
      <c r="CE270" s="12">
        <v>5</v>
      </c>
      <c r="CG270" s="12">
        <v>0</v>
      </c>
      <c r="CH270" s="12">
        <v>5</v>
      </c>
      <c r="CI270" s="12">
        <v>2</v>
      </c>
      <c r="CJ270" s="12">
        <v>0</v>
      </c>
      <c r="CK270" s="12">
        <v>0</v>
      </c>
      <c r="CL270" s="12">
        <v>0</v>
      </c>
      <c r="CN270" s="12">
        <v>0</v>
      </c>
      <c r="CP270" s="12">
        <v>5</v>
      </c>
      <c r="CQ270" t="s">
        <v>592</v>
      </c>
      <c r="CR270" s="12">
        <f t="shared" si="170"/>
        <v>20</v>
      </c>
      <c r="CS270" s="12">
        <f t="shared" si="171"/>
        <v>5</v>
      </c>
      <c r="CT270" s="12">
        <f t="shared" si="172"/>
        <v>7</v>
      </c>
      <c r="CU270" s="12">
        <f t="shared" si="173"/>
        <v>5</v>
      </c>
      <c r="CX270" t="s">
        <v>110</v>
      </c>
    </row>
    <row r="271" spans="1:102" x14ac:dyDescent="0.2">
      <c r="A271">
        <v>2017</v>
      </c>
      <c r="B271" t="s">
        <v>606</v>
      </c>
      <c r="C271" s="1" t="s">
        <v>128</v>
      </c>
      <c r="D271" s="17">
        <v>48813</v>
      </c>
      <c r="E271" t="s">
        <v>129</v>
      </c>
      <c r="F271" t="s">
        <v>130</v>
      </c>
      <c r="G271" t="s">
        <v>142</v>
      </c>
      <c r="I271" t="s">
        <v>143</v>
      </c>
      <c r="J271">
        <v>1997</v>
      </c>
      <c r="K271">
        <f t="shared" si="165"/>
        <v>20</v>
      </c>
      <c r="L271" t="s">
        <v>165</v>
      </c>
      <c r="M271" t="s">
        <v>149</v>
      </c>
      <c r="N271" t="s">
        <v>356</v>
      </c>
      <c r="O271" s="3">
        <v>1000000</v>
      </c>
      <c r="P271" s="3">
        <v>950000</v>
      </c>
      <c r="S271" s="5">
        <f t="shared" si="166"/>
        <v>950000</v>
      </c>
      <c r="T271" s="5">
        <f>P271*(AM271/100)</f>
        <v>0</v>
      </c>
      <c r="U271" s="5">
        <f>P271*(AN271/100)</f>
        <v>0</v>
      </c>
      <c r="V271" s="5">
        <f>P271*(AO271/100)</f>
        <v>95000</v>
      </c>
      <c r="W271" s="5">
        <f>P271*(AP271/100)</f>
        <v>0</v>
      </c>
      <c r="X271" s="5">
        <f>P271*(AQ271/100)</f>
        <v>0</v>
      </c>
      <c r="Y271" s="5">
        <f>P271*(AR271/100)</f>
        <v>855000</v>
      </c>
      <c r="Z271" s="5">
        <f>P271*(AS271/100)</f>
        <v>0</v>
      </c>
      <c r="AA271" s="5">
        <f>P271*(AT271/100)</f>
        <v>0</v>
      </c>
      <c r="AB271" s="5">
        <f>P271*(AU271/100)</f>
        <v>0</v>
      </c>
      <c r="AC271" s="5">
        <f>P271*(AV271/100)</f>
        <v>0</v>
      </c>
      <c r="AD271" s="5">
        <f>$P$335*AW271</f>
        <v>0</v>
      </c>
      <c r="AE271" s="5">
        <f>P271*(AX271/100)</f>
        <v>0</v>
      </c>
      <c r="AF271" s="5">
        <f>P271*(AY271/100)</f>
        <v>0</v>
      </c>
      <c r="AG271" s="5">
        <f>$P$335*AZ271</f>
        <v>0</v>
      </c>
      <c r="AH271" s="5">
        <f>P271*(BA271/100)</f>
        <v>0</v>
      </c>
      <c r="AI271" s="5">
        <f>$P$335*BB271</f>
        <v>0</v>
      </c>
      <c r="AJ271" s="5">
        <f>P271*(BC271/100)</f>
        <v>0</v>
      </c>
      <c r="AL271" s="6">
        <f t="shared" si="167"/>
        <v>100</v>
      </c>
      <c r="AM271" s="6">
        <v>0</v>
      </c>
      <c r="AN271" s="6">
        <v>0</v>
      </c>
      <c r="AO271" s="6">
        <v>10</v>
      </c>
      <c r="AP271" s="6">
        <v>0</v>
      </c>
      <c r="AQ271" s="6">
        <v>0</v>
      </c>
      <c r="AR271" s="6">
        <v>90</v>
      </c>
      <c r="AS271" s="6">
        <v>0</v>
      </c>
      <c r="AT271" s="6">
        <v>0</v>
      </c>
      <c r="AU271" s="6">
        <v>0</v>
      </c>
      <c r="AV271" s="6">
        <v>0</v>
      </c>
      <c r="AW271" s="6">
        <v>0</v>
      </c>
      <c r="AX271" s="6">
        <v>0</v>
      </c>
      <c r="AY271" s="6">
        <v>0</v>
      </c>
      <c r="AZ271" s="6"/>
      <c r="BA271" s="6">
        <v>0</v>
      </c>
      <c r="BB271" s="6"/>
      <c r="BC271" s="6">
        <v>0</v>
      </c>
      <c r="BD271" s="6"/>
      <c r="BE271" s="12">
        <f t="shared" si="168"/>
        <v>10</v>
      </c>
      <c r="BF271" s="12">
        <f t="shared" si="169"/>
        <v>0</v>
      </c>
      <c r="BG271" s="3">
        <f t="shared" si="162"/>
        <v>950000</v>
      </c>
      <c r="BH271" s="5">
        <v>0</v>
      </c>
      <c r="BI271" s="5">
        <v>712500</v>
      </c>
      <c r="BJ271" s="5">
        <v>95000</v>
      </c>
      <c r="BK271" s="5">
        <v>47500</v>
      </c>
      <c r="BL271" s="5">
        <v>66500</v>
      </c>
      <c r="BM271" s="5">
        <v>0</v>
      </c>
      <c r="BN271" s="5">
        <v>0</v>
      </c>
      <c r="BO271" s="5">
        <v>0</v>
      </c>
      <c r="BP271" s="5">
        <v>0</v>
      </c>
      <c r="BQ271" s="5">
        <v>28500</v>
      </c>
      <c r="BR271" s="5">
        <v>0</v>
      </c>
      <c r="BS271" s="5">
        <v>0</v>
      </c>
      <c r="BT271" s="5">
        <v>0</v>
      </c>
      <c r="BU271" s="5">
        <v>0</v>
      </c>
      <c r="BV271" s="5"/>
      <c r="BW271" s="5">
        <v>0</v>
      </c>
      <c r="BY271" t="s">
        <v>109</v>
      </c>
      <c r="BZ271" s="12">
        <f t="shared" si="164"/>
        <v>100</v>
      </c>
      <c r="CA271" s="12">
        <v>0</v>
      </c>
      <c r="CB271" s="12">
        <v>75</v>
      </c>
      <c r="CC271" s="12">
        <v>10</v>
      </c>
      <c r="CD271" s="12">
        <v>5</v>
      </c>
      <c r="CE271" s="12">
        <v>7</v>
      </c>
      <c r="CG271" s="12">
        <v>0</v>
      </c>
      <c r="CH271" s="12">
        <v>0</v>
      </c>
      <c r="CI271" s="12">
        <v>0</v>
      </c>
      <c r="CJ271" s="12">
        <v>3</v>
      </c>
      <c r="CK271" s="12">
        <v>0</v>
      </c>
      <c r="CL271" s="12">
        <v>0</v>
      </c>
      <c r="CN271" s="12">
        <v>0</v>
      </c>
      <c r="CP271" s="12">
        <v>0</v>
      </c>
      <c r="CR271" s="12">
        <f t="shared" si="170"/>
        <v>85</v>
      </c>
      <c r="CS271" s="12">
        <f t="shared" si="171"/>
        <v>7</v>
      </c>
      <c r="CT271" s="12">
        <f t="shared" si="172"/>
        <v>3</v>
      </c>
      <c r="CU271" s="12">
        <f t="shared" si="173"/>
        <v>0</v>
      </c>
    </row>
    <row r="272" spans="1:102" x14ac:dyDescent="0.2">
      <c r="A272">
        <v>2017</v>
      </c>
      <c r="B272" t="s">
        <v>607</v>
      </c>
      <c r="C272" s="1" t="s">
        <v>172</v>
      </c>
      <c r="D272" s="17">
        <v>54665</v>
      </c>
      <c r="E272" t="s">
        <v>129</v>
      </c>
      <c r="F272" t="s">
        <v>130</v>
      </c>
      <c r="G272" t="s">
        <v>208</v>
      </c>
      <c r="I272" t="s">
        <v>208</v>
      </c>
      <c r="J272">
        <v>2010</v>
      </c>
      <c r="K272">
        <f t="shared" si="165"/>
        <v>7</v>
      </c>
      <c r="L272" t="s">
        <v>131</v>
      </c>
      <c r="M272" t="s">
        <v>131</v>
      </c>
      <c r="N272" t="s">
        <v>356</v>
      </c>
      <c r="O272" s="3">
        <v>603806</v>
      </c>
      <c r="P272" s="3">
        <v>502658</v>
      </c>
      <c r="Q272" s="3">
        <v>189589</v>
      </c>
      <c r="R272" s="4">
        <v>0.31398992391595976</v>
      </c>
      <c r="S272" s="5">
        <f t="shared" si="166"/>
        <v>502658</v>
      </c>
      <c r="T272" s="5">
        <v>126800</v>
      </c>
      <c r="U272" s="5">
        <v>157335</v>
      </c>
      <c r="V272" s="5">
        <v>90571</v>
      </c>
      <c r="W272" s="5">
        <v>0</v>
      </c>
      <c r="X272" s="5">
        <v>34302</v>
      </c>
      <c r="Y272" s="5">
        <v>22780</v>
      </c>
      <c r="Z272" s="5">
        <v>0</v>
      </c>
      <c r="AA272" s="5">
        <v>0</v>
      </c>
      <c r="AB272" s="5">
        <v>22780</v>
      </c>
      <c r="AC272" s="5">
        <v>48090</v>
      </c>
      <c r="AD272" s="5">
        <v>0</v>
      </c>
      <c r="AE272" s="5">
        <v>0</v>
      </c>
      <c r="AF272" s="5">
        <v>0</v>
      </c>
      <c r="AH272" s="5">
        <v>0</v>
      </c>
      <c r="AJ272" s="3">
        <v>0</v>
      </c>
      <c r="AL272" s="6">
        <f t="shared" si="167"/>
        <v>100</v>
      </c>
      <c r="AM272" s="6">
        <v>25.225899120276608</v>
      </c>
      <c r="AN272" s="6">
        <v>31.300605978617668</v>
      </c>
      <c r="AO272" s="6">
        <v>18.018414110588115</v>
      </c>
      <c r="AP272" s="6">
        <v>0</v>
      </c>
      <c r="AQ272" s="6">
        <v>6.8241229623322424</v>
      </c>
      <c r="AR272" s="6">
        <v>4.5319083750780846</v>
      </c>
      <c r="AS272" s="6">
        <v>0</v>
      </c>
      <c r="AT272" s="6">
        <v>0</v>
      </c>
      <c r="AU272" s="6">
        <v>4.5319083750780846</v>
      </c>
      <c r="AV272" s="6">
        <v>9.5671410780291968</v>
      </c>
      <c r="AW272" s="6">
        <v>0</v>
      </c>
      <c r="AX272" s="6">
        <v>0</v>
      </c>
      <c r="AY272" s="6">
        <v>0</v>
      </c>
      <c r="AZ272" s="6"/>
      <c r="BA272" s="6">
        <v>0</v>
      </c>
      <c r="BB272" s="6"/>
      <c r="BC272" s="6">
        <v>0</v>
      </c>
      <c r="BD272" s="6"/>
      <c r="BE272" s="12">
        <f t="shared" si="168"/>
        <v>18.018414110588115</v>
      </c>
      <c r="BF272" s="12">
        <f t="shared" si="169"/>
        <v>14.099049453107281</v>
      </c>
      <c r="BG272" s="3">
        <f t="shared" si="162"/>
        <v>502658</v>
      </c>
      <c r="BH272" s="5">
        <v>25132.9</v>
      </c>
      <c r="BI272" s="5">
        <v>0</v>
      </c>
      <c r="BJ272" s="5">
        <v>0</v>
      </c>
      <c r="BK272" s="5">
        <v>0</v>
      </c>
      <c r="BL272" s="5">
        <v>477525.1</v>
      </c>
      <c r="BM272" s="5">
        <v>0</v>
      </c>
      <c r="BN272" s="5">
        <v>0</v>
      </c>
      <c r="BO272" s="5">
        <v>0</v>
      </c>
      <c r="BP272" s="5">
        <v>0</v>
      </c>
      <c r="BQ272" s="5">
        <v>0</v>
      </c>
      <c r="BR272" s="5">
        <v>0</v>
      </c>
      <c r="BS272" s="5">
        <v>0</v>
      </c>
      <c r="BT272" s="5">
        <v>0</v>
      </c>
      <c r="BU272" s="5">
        <v>0</v>
      </c>
      <c r="BV272" s="5"/>
      <c r="BW272" s="5">
        <v>0</v>
      </c>
      <c r="BY272" t="s">
        <v>109</v>
      </c>
      <c r="BZ272" s="12">
        <f t="shared" si="164"/>
        <v>100</v>
      </c>
      <c r="CA272" s="12">
        <v>5</v>
      </c>
      <c r="CB272" s="12">
        <v>0</v>
      </c>
      <c r="CC272" s="12">
        <v>0</v>
      </c>
      <c r="CD272" s="12">
        <v>0</v>
      </c>
      <c r="CE272" s="12">
        <v>95</v>
      </c>
      <c r="CG272" s="12">
        <v>0</v>
      </c>
      <c r="CH272" s="12">
        <v>0</v>
      </c>
      <c r="CI272" s="12">
        <v>0</v>
      </c>
      <c r="CJ272" s="12">
        <v>0</v>
      </c>
      <c r="CK272" s="12">
        <v>0</v>
      </c>
      <c r="CL272" s="12">
        <v>0</v>
      </c>
      <c r="CN272" s="12">
        <v>0</v>
      </c>
      <c r="CP272" s="12">
        <v>0</v>
      </c>
      <c r="CR272" s="12">
        <f t="shared" si="170"/>
        <v>0</v>
      </c>
      <c r="CS272" s="12">
        <f t="shared" si="171"/>
        <v>95</v>
      </c>
      <c r="CT272" s="12">
        <f t="shared" si="172"/>
        <v>0</v>
      </c>
      <c r="CU272" s="12">
        <f t="shared" si="173"/>
        <v>0</v>
      </c>
      <c r="CX272" t="s">
        <v>116</v>
      </c>
    </row>
    <row r="273" spans="1:102" x14ac:dyDescent="0.2">
      <c r="A273">
        <v>2017</v>
      </c>
      <c r="B273" t="s">
        <v>608</v>
      </c>
      <c r="C273" s="1" t="s">
        <v>164</v>
      </c>
      <c r="D273" s="17">
        <v>44691</v>
      </c>
      <c r="E273" t="s">
        <v>129</v>
      </c>
      <c r="F273" t="s">
        <v>130</v>
      </c>
      <c r="G273" t="s">
        <v>173</v>
      </c>
      <c r="I273" t="s">
        <v>143</v>
      </c>
      <c r="J273">
        <v>2009</v>
      </c>
      <c r="K273">
        <f t="shared" si="165"/>
        <v>8</v>
      </c>
      <c r="L273" t="s">
        <v>131</v>
      </c>
      <c r="M273" t="s">
        <v>131</v>
      </c>
      <c r="N273" t="s">
        <v>381</v>
      </c>
      <c r="O273" s="3">
        <v>670000</v>
      </c>
      <c r="P273" s="3">
        <v>500000</v>
      </c>
      <c r="Q273" s="3">
        <v>100000</v>
      </c>
      <c r="R273" s="4">
        <v>0.14925373134328357</v>
      </c>
      <c r="S273" s="5">
        <f t="shared" si="166"/>
        <v>500000</v>
      </c>
      <c r="T273" s="5">
        <f>P273*(AM273/100)</f>
        <v>100000</v>
      </c>
      <c r="U273" s="5">
        <f>P273*(AN273/100)</f>
        <v>0</v>
      </c>
      <c r="V273" s="5">
        <f>P273*(AO273/100)</f>
        <v>100000</v>
      </c>
      <c r="W273" s="5">
        <f>P273*(AP273/100)</f>
        <v>0</v>
      </c>
      <c r="X273" s="5">
        <f>P273*(AQ273/100)</f>
        <v>75000</v>
      </c>
      <c r="Y273" s="5">
        <f>P273*(AR273/100)</f>
        <v>25000</v>
      </c>
      <c r="Z273" s="5">
        <f>P273*(AS273/100)</f>
        <v>10000</v>
      </c>
      <c r="AA273" s="5">
        <f>P273*(AT273/100)</f>
        <v>100000</v>
      </c>
      <c r="AB273" s="5">
        <f>P273*(AU273/100)</f>
        <v>15000</v>
      </c>
      <c r="AC273" s="5">
        <f>P273*(AV273/100)</f>
        <v>25000</v>
      </c>
      <c r="AD273" s="5">
        <f>$P$283*AW273</f>
        <v>0</v>
      </c>
      <c r="AE273" s="5">
        <f t="shared" ref="AE273:AE279" si="174">P273*(AX273/100)</f>
        <v>50000</v>
      </c>
      <c r="AF273" s="5">
        <f t="shared" ref="AF273:AF279" si="175">P273*(AY273/100)</f>
        <v>0</v>
      </c>
      <c r="AG273" s="5">
        <f>$P$283*AZ273</f>
        <v>0</v>
      </c>
      <c r="AH273" s="5">
        <f>P273*(BA273/100)</f>
        <v>0</v>
      </c>
      <c r="AI273" s="5"/>
      <c r="AJ273" s="5">
        <f>P273*(BC273/100)</f>
        <v>0</v>
      </c>
      <c r="AL273" s="6">
        <f t="shared" si="167"/>
        <v>100</v>
      </c>
      <c r="AM273" s="6">
        <v>20</v>
      </c>
      <c r="AN273" s="6">
        <v>0</v>
      </c>
      <c r="AO273" s="6">
        <v>20</v>
      </c>
      <c r="AP273" s="6">
        <v>0</v>
      </c>
      <c r="AQ273" s="6">
        <v>15</v>
      </c>
      <c r="AR273" s="6">
        <v>5</v>
      </c>
      <c r="AS273" s="6">
        <v>2</v>
      </c>
      <c r="AT273" s="6">
        <v>20</v>
      </c>
      <c r="AU273" s="6">
        <v>3</v>
      </c>
      <c r="AV273" s="6">
        <v>5</v>
      </c>
      <c r="AW273" s="6">
        <v>0</v>
      </c>
      <c r="AX273" s="6">
        <v>10</v>
      </c>
      <c r="AY273" s="6">
        <v>0</v>
      </c>
      <c r="AZ273" s="6"/>
      <c r="BA273" s="6">
        <v>0</v>
      </c>
      <c r="BB273" s="6"/>
      <c r="BC273" s="6">
        <v>0</v>
      </c>
      <c r="BD273" s="6"/>
      <c r="BE273" s="12">
        <f t="shared" si="168"/>
        <v>20</v>
      </c>
      <c r="BF273" s="12">
        <f t="shared" si="169"/>
        <v>40</v>
      </c>
      <c r="BG273" s="3">
        <f t="shared" si="162"/>
        <v>500000</v>
      </c>
      <c r="BH273" s="5">
        <v>500000</v>
      </c>
      <c r="BI273" s="5">
        <v>0</v>
      </c>
      <c r="BJ273" s="5">
        <v>0</v>
      </c>
      <c r="BK273" s="5">
        <v>0</v>
      </c>
      <c r="BL273" s="5">
        <v>0</v>
      </c>
      <c r="BM273" s="5">
        <v>0</v>
      </c>
      <c r="BN273" s="5">
        <v>0</v>
      </c>
      <c r="BO273" s="5">
        <v>0</v>
      </c>
      <c r="BP273" s="5">
        <v>0</v>
      </c>
      <c r="BQ273" s="5">
        <v>0</v>
      </c>
      <c r="BR273" s="5">
        <v>0</v>
      </c>
      <c r="BS273" s="5">
        <v>0</v>
      </c>
      <c r="BT273" s="5">
        <v>0</v>
      </c>
      <c r="BU273" s="5">
        <v>0</v>
      </c>
      <c r="BV273" s="5"/>
      <c r="BW273" s="5">
        <v>0</v>
      </c>
      <c r="BY273" t="s">
        <v>109</v>
      </c>
      <c r="BZ273" s="12">
        <f t="shared" si="164"/>
        <v>100</v>
      </c>
      <c r="CA273" s="12">
        <v>100</v>
      </c>
      <c r="CB273" s="12">
        <v>0</v>
      </c>
      <c r="CC273" s="12">
        <v>0</v>
      </c>
      <c r="CD273" s="12">
        <v>0</v>
      </c>
      <c r="CE273" s="12">
        <v>0</v>
      </c>
      <c r="CG273" s="12">
        <v>0</v>
      </c>
      <c r="CH273" s="12">
        <v>0</v>
      </c>
      <c r="CI273" s="12">
        <v>0</v>
      </c>
      <c r="CJ273" s="12">
        <v>0</v>
      </c>
      <c r="CK273" s="12">
        <v>0</v>
      </c>
      <c r="CL273" s="12">
        <v>0</v>
      </c>
      <c r="CN273" s="12">
        <v>0</v>
      </c>
      <c r="CP273" s="12">
        <v>0</v>
      </c>
      <c r="CR273" s="12">
        <f t="shared" si="170"/>
        <v>0</v>
      </c>
      <c r="CS273" s="12">
        <f t="shared" si="171"/>
        <v>0</v>
      </c>
      <c r="CT273" s="12">
        <f t="shared" si="172"/>
        <v>0</v>
      </c>
      <c r="CU273" s="12">
        <f t="shared" si="173"/>
        <v>0</v>
      </c>
    </row>
    <row r="274" spans="1:102" x14ac:dyDescent="0.2">
      <c r="A274">
        <v>2017</v>
      </c>
      <c r="B274" t="s">
        <v>609</v>
      </c>
      <c r="C274" s="1" t="s">
        <v>164</v>
      </c>
      <c r="D274" s="17">
        <v>45208</v>
      </c>
      <c r="E274" t="s">
        <v>129</v>
      </c>
      <c r="F274" t="s">
        <v>130</v>
      </c>
      <c r="G274" t="s">
        <v>120</v>
      </c>
      <c r="I274" t="s">
        <v>121</v>
      </c>
      <c r="J274">
        <v>2015</v>
      </c>
      <c r="K274">
        <f t="shared" si="165"/>
        <v>2</v>
      </c>
      <c r="L274" t="s">
        <v>108</v>
      </c>
      <c r="M274" t="s">
        <v>108</v>
      </c>
      <c r="N274" t="s">
        <v>360</v>
      </c>
      <c r="O274" s="3">
        <v>380000</v>
      </c>
      <c r="P274" s="3">
        <v>380000</v>
      </c>
      <c r="Q274" s="3">
        <v>310000</v>
      </c>
      <c r="R274" s="4">
        <v>0.81578947368421051</v>
      </c>
      <c r="S274" s="5">
        <f t="shared" si="166"/>
        <v>380000</v>
      </c>
      <c r="T274" s="5">
        <f>P274*(AM274/100)</f>
        <v>304000</v>
      </c>
      <c r="U274" s="5">
        <f>P274*(AN274/100)</f>
        <v>0</v>
      </c>
      <c r="V274" s="5">
        <f>P274*(AO274/100)</f>
        <v>38000</v>
      </c>
      <c r="W274" s="5">
        <f>P274*(AP274/100)</f>
        <v>0</v>
      </c>
      <c r="X274" s="5">
        <f>P274*(AQ274/100)</f>
        <v>11400</v>
      </c>
      <c r="Y274" s="5">
        <f>P274*(AR274/100)</f>
        <v>11400</v>
      </c>
      <c r="Z274" s="5">
        <f>P274*(AS274/100)</f>
        <v>3800</v>
      </c>
      <c r="AA274" s="5">
        <f>P274*(AT274/100)</f>
        <v>3800</v>
      </c>
      <c r="AB274" s="5">
        <f>P274*(AU274/100)</f>
        <v>0</v>
      </c>
      <c r="AC274" s="5">
        <f>P274*(AV274/100)</f>
        <v>7600</v>
      </c>
      <c r="AD274" s="5">
        <f>$P$292*AW274</f>
        <v>0</v>
      </c>
      <c r="AE274" s="5">
        <f t="shared" si="174"/>
        <v>0</v>
      </c>
      <c r="AF274" s="5">
        <f t="shared" si="175"/>
        <v>0</v>
      </c>
      <c r="AG274" s="5">
        <f>$P$292*AZ274</f>
        <v>0</v>
      </c>
      <c r="AH274" s="5">
        <f>P274*(BA274/100)</f>
        <v>0</v>
      </c>
      <c r="AI274" s="5">
        <f>$P$292*BB274</f>
        <v>0</v>
      </c>
      <c r="AJ274" s="5">
        <f>P274*(BC274/100)</f>
        <v>0</v>
      </c>
      <c r="AL274" s="6">
        <f t="shared" si="167"/>
        <v>100</v>
      </c>
      <c r="AM274" s="6">
        <v>80</v>
      </c>
      <c r="AN274" s="6">
        <v>0</v>
      </c>
      <c r="AO274" s="6">
        <v>10</v>
      </c>
      <c r="AP274" s="6">
        <v>0</v>
      </c>
      <c r="AQ274" s="6">
        <v>3</v>
      </c>
      <c r="AR274" s="6">
        <v>3</v>
      </c>
      <c r="AS274" s="6">
        <v>1</v>
      </c>
      <c r="AT274" s="6">
        <v>1</v>
      </c>
      <c r="AU274" s="6">
        <v>0</v>
      </c>
      <c r="AV274" s="6">
        <v>2</v>
      </c>
      <c r="AW274" s="6">
        <v>0</v>
      </c>
      <c r="AX274" s="6">
        <v>0</v>
      </c>
      <c r="AY274" s="6">
        <v>0</v>
      </c>
      <c r="AZ274" s="6"/>
      <c r="BA274" s="6">
        <v>0</v>
      </c>
      <c r="BB274" s="6"/>
      <c r="BC274" s="6">
        <v>0</v>
      </c>
      <c r="BD274" s="6"/>
      <c r="BE274" s="12">
        <f t="shared" si="168"/>
        <v>10</v>
      </c>
      <c r="BF274" s="12">
        <f t="shared" si="169"/>
        <v>4</v>
      </c>
      <c r="BG274" s="3">
        <f t="shared" si="162"/>
        <v>380000</v>
      </c>
      <c r="BH274" s="5">
        <v>22800</v>
      </c>
      <c r="BI274" s="5">
        <v>0</v>
      </c>
      <c r="BJ274" s="5">
        <v>7600</v>
      </c>
      <c r="BK274" s="5">
        <v>349600</v>
      </c>
      <c r="BL274" s="5">
        <v>0</v>
      </c>
      <c r="BM274" s="5">
        <v>0</v>
      </c>
      <c r="BN274" s="5">
        <v>0</v>
      </c>
      <c r="BO274" s="5">
        <v>0</v>
      </c>
      <c r="BP274" s="5">
        <v>0</v>
      </c>
      <c r="BQ274" s="5">
        <v>0</v>
      </c>
      <c r="BR274" s="5">
        <v>0</v>
      </c>
      <c r="BS274" s="5">
        <v>0</v>
      </c>
      <c r="BT274" s="5">
        <v>0</v>
      </c>
      <c r="BU274" s="5">
        <v>0</v>
      </c>
      <c r="BV274" s="5"/>
      <c r="BW274" s="5">
        <v>0</v>
      </c>
      <c r="BY274" t="s">
        <v>109</v>
      </c>
      <c r="BZ274" s="12">
        <f t="shared" si="164"/>
        <v>100</v>
      </c>
      <c r="CA274" s="12">
        <v>6</v>
      </c>
      <c r="CB274" s="12">
        <v>0</v>
      </c>
      <c r="CC274" s="12">
        <v>2</v>
      </c>
      <c r="CD274" s="12">
        <v>92</v>
      </c>
      <c r="CE274" s="12">
        <v>0</v>
      </c>
      <c r="CG274" s="12">
        <v>0</v>
      </c>
      <c r="CH274" s="12">
        <v>0</v>
      </c>
      <c r="CI274" s="12">
        <v>0</v>
      </c>
      <c r="CJ274" s="12">
        <v>0</v>
      </c>
      <c r="CK274" s="12">
        <v>0</v>
      </c>
      <c r="CL274" s="12">
        <v>0</v>
      </c>
      <c r="CN274" s="12">
        <v>0</v>
      </c>
      <c r="CP274" s="12">
        <v>0</v>
      </c>
      <c r="CR274" s="12">
        <f t="shared" si="170"/>
        <v>2</v>
      </c>
      <c r="CS274" s="12">
        <f t="shared" si="171"/>
        <v>0</v>
      </c>
      <c r="CT274" s="12">
        <f t="shared" si="172"/>
        <v>0</v>
      </c>
      <c r="CU274" s="12">
        <f t="shared" si="173"/>
        <v>0</v>
      </c>
      <c r="CX274" t="s">
        <v>110</v>
      </c>
    </row>
    <row r="275" spans="1:102" x14ac:dyDescent="0.2">
      <c r="A275">
        <v>2017</v>
      </c>
      <c r="B275" t="s">
        <v>610</v>
      </c>
      <c r="C275" s="1" t="s">
        <v>164</v>
      </c>
      <c r="D275" s="17">
        <v>45133</v>
      </c>
      <c r="E275" t="s">
        <v>129</v>
      </c>
      <c r="F275" t="s">
        <v>130</v>
      </c>
      <c r="G275" t="s">
        <v>120</v>
      </c>
      <c r="I275" t="s">
        <v>121</v>
      </c>
      <c r="J275">
        <v>2010</v>
      </c>
      <c r="K275">
        <f t="shared" si="165"/>
        <v>7</v>
      </c>
      <c r="L275" t="s">
        <v>131</v>
      </c>
      <c r="M275" t="s">
        <v>131</v>
      </c>
      <c r="N275" t="s">
        <v>360</v>
      </c>
      <c r="O275" s="3">
        <v>15000</v>
      </c>
      <c r="P275" s="3">
        <v>150000</v>
      </c>
      <c r="Q275" s="3">
        <v>100000</v>
      </c>
      <c r="R275" s="4">
        <v>6.666666666666667</v>
      </c>
      <c r="S275" s="5">
        <f t="shared" si="166"/>
        <v>150000</v>
      </c>
      <c r="T275" s="5">
        <f>P275*(AM275/100)</f>
        <v>127500</v>
      </c>
      <c r="U275" s="5">
        <f>P275*(AN275/100)</f>
        <v>0</v>
      </c>
      <c r="V275" s="5">
        <f>P275*(AO275/100)</f>
        <v>1500</v>
      </c>
      <c r="W275" s="5">
        <f>P275*(AP275/100)</f>
        <v>0</v>
      </c>
      <c r="X275" s="5">
        <f>P275*(AQ275/100)</f>
        <v>1500</v>
      </c>
      <c r="Y275" s="5">
        <f>P275*(AR275/100)</f>
        <v>10500.000000000002</v>
      </c>
      <c r="Z275" s="5">
        <f>P275*(AS275/100)</f>
        <v>0</v>
      </c>
      <c r="AA275" s="5">
        <f>P275*(AT275/100)</f>
        <v>1500</v>
      </c>
      <c r="AB275" s="5">
        <f>P275*(AU275/100)</f>
        <v>0</v>
      </c>
      <c r="AC275" s="5">
        <f>P275*(AV275/100)</f>
        <v>7500</v>
      </c>
      <c r="AD275" s="5">
        <f>$P$327*AW275</f>
        <v>0</v>
      </c>
      <c r="AE275" s="5">
        <f t="shared" si="174"/>
        <v>0</v>
      </c>
      <c r="AF275" s="5">
        <f t="shared" si="175"/>
        <v>0</v>
      </c>
      <c r="AG275" s="5">
        <f>$P$327*AZ275</f>
        <v>0</v>
      </c>
      <c r="AH275" s="5">
        <f>P275*(BA275/100)</f>
        <v>0</v>
      </c>
      <c r="AI275" s="5">
        <f>$P$327*BB275</f>
        <v>0</v>
      </c>
      <c r="AJ275" s="5">
        <f>P275*(BC275/100)</f>
        <v>0</v>
      </c>
      <c r="AL275" s="6">
        <f t="shared" si="167"/>
        <v>100</v>
      </c>
      <c r="AM275" s="6">
        <v>85</v>
      </c>
      <c r="AN275" s="6">
        <v>0</v>
      </c>
      <c r="AO275" s="6">
        <v>1</v>
      </c>
      <c r="AP275" s="6">
        <v>0</v>
      </c>
      <c r="AQ275" s="6">
        <v>1</v>
      </c>
      <c r="AR275" s="6">
        <v>7</v>
      </c>
      <c r="AS275" s="6">
        <v>0</v>
      </c>
      <c r="AT275" s="6">
        <v>1</v>
      </c>
      <c r="AU275" s="6">
        <v>0</v>
      </c>
      <c r="AV275" s="6">
        <v>5</v>
      </c>
      <c r="AW275" s="6">
        <v>0</v>
      </c>
      <c r="AX275" s="6">
        <v>0</v>
      </c>
      <c r="AY275" s="6">
        <v>0</v>
      </c>
      <c r="AZ275" s="6"/>
      <c r="BA275" s="6">
        <v>0</v>
      </c>
      <c r="BB275" s="6"/>
      <c r="BC275" s="6">
        <v>0</v>
      </c>
      <c r="BD275" s="6"/>
      <c r="BE275" s="12">
        <f t="shared" si="168"/>
        <v>1</v>
      </c>
      <c r="BF275" s="12">
        <f t="shared" si="169"/>
        <v>6</v>
      </c>
      <c r="BG275" s="3">
        <f t="shared" si="162"/>
        <v>150000</v>
      </c>
      <c r="BH275" s="5">
        <v>105000</v>
      </c>
      <c r="BI275" s="5">
        <v>0</v>
      </c>
      <c r="BJ275" s="5">
        <v>0</v>
      </c>
      <c r="BK275" s="5">
        <v>42000.000000000007</v>
      </c>
      <c r="BL275" s="5">
        <v>1500</v>
      </c>
      <c r="BM275" s="5">
        <v>0</v>
      </c>
      <c r="BN275" s="5">
        <v>0</v>
      </c>
      <c r="BO275" s="5">
        <v>0</v>
      </c>
      <c r="BP275" s="5">
        <v>0</v>
      </c>
      <c r="BQ275" s="5">
        <v>0</v>
      </c>
      <c r="BR275" s="5">
        <v>0</v>
      </c>
      <c r="BS275" s="5">
        <v>0</v>
      </c>
      <c r="BT275" s="5">
        <v>0</v>
      </c>
      <c r="BU275" s="5">
        <v>0</v>
      </c>
      <c r="BV275" s="5"/>
      <c r="BW275" s="5">
        <v>1500</v>
      </c>
      <c r="BY275" t="s">
        <v>109</v>
      </c>
      <c r="BZ275" s="12">
        <f t="shared" si="164"/>
        <v>100</v>
      </c>
      <c r="CA275" s="12">
        <v>70</v>
      </c>
      <c r="CB275" s="12">
        <v>0</v>
      </c>
      <c r="CC275" s="12">
        <v>0</v>
      </c>
      <c r="CD275" s="12">
        <v>28</v>
      </c>
      <c r="CE275" s="12">
        <v>1</v>
      </c>
      <c r="CG275" s="12">
        <v>0</v>
      </c>
      <c r="CH275" s="12">
        <v>0</v>
      </c>
      <c r="CI275" s="12">
        <v>0</v>
      </c>
      <c r="CJ275" s="12">
        <v>0</v>
      </c>
      <c r="CK275" s="12">
        <v>0</v>
      </c>
      <c r="CL275" s="12">
        <v>0</v>
      </c>
      <c r="CN275" s="12">
        <v>0</v>
      </c>
      <c r="CP275" s="12">
        <v>1</v>
      </c>
      <c r="CQ275" t="s">
        <v>592</v>
      </c>
      <c r="CR275" s="12">
        <f t="shared" si="170"/>
        <v>0</v>
      </c>
      <c r="CS275" s="12">
        <f t="shared" si="171"/>
        <v>1</v>
      </c>
      <c r="CT275" s="12">
        <f t="shared" si="172"/>
        <v>0</v>
      </c>
      <c r="CU275" s="12">
        <f t="shared" si="173"/>
        <v>1</v>
      </c>
      <c r="CX275" t="s">
        <v>110</v>
      </c>
    </row>
    <row r="276" spans="1:102" x14ac:dyDescent="0.2">
      <c r="A276">
        <v>2017</v>
      </c>
      <c r="B276" t="s">
        <v>611</v>
      </c>
      <c r="C276" s="1" t="s">
        <v>128</v>
      </c>
      <c r="D276" s="17">
        <v>48912</v>
      </c>
      <c r="E276" t="s">
        <v>129</v>
      </c>
      <c r="F276" t="s">
        <v>130</v>
      </c>
      <c r="G276" t="s">
        <v>106</v>
      </c>
      <c r="I276" t="s">
        <v>106</v>
      </c>
      <c r="J276">
        <v>2013</v>
      </c>
      <c r="K276">
        <f t="shared" si="165"/>
        <v>4</v>
      </c>
      <c r="L276" t="s">
        <v>122</v>
      </c>
      <c r="M276" t="s">
        <v>122</v>
      </c>
      <c r="N276" t="s">
        <v>360</v>
      </c>
      <c r="O276" s="3">
        <v>45644</v>
      </c>
      <c r="P276" s="3">
        <v>39966</v>
      </c>
      <c r="Q276" s="3">
        <v>95580</v>
      </c>
      <c r="R276" s="4">
        <v>2.0940320743142582</v>
      </c>
      <c r="S276" s="5">
        <f t="shared" si="166"/>
        <v>39966.000000000007</v>
      </c>
      <c r="T276" s="5">
        <f>P276*(AM276/100)</f>
        <v>22380.960000000003</v>
      </c>
      <c r="U276" s="5">
        <f>P276*(AN276/100)</f>
        <v>399.66</v>
      </c>
      <c r="V276" s="5">
        <f>P276*(AO276/100)</f>
        <v>6394.56</v>
      </c>
      <c r="W276" s="5">
        <f>P276*(AP276/100)</f>
        <v>0</v>
      </c>
      <c r="X276" s="5">
        <f>P276*(AQ276/100)</f>
        <v>799.32</v>
      </c>
      <c r="Y276" s="5">
        <f>P276*(AR276/100)</f>
        <v>3996.6000000000004</v>
      </c>
      <c r="Z276" s="5">
        <f>P276*(AS276/100)</f>
        <v>399.66</v>
      </c>
      <c r="AA276" s="5">
        <f>P276*(AT276/100)</f>
        <v>3996.6000000000004</v>
      </c>
      <c r="AB276" s="5">
        <f>P276*(AU276/100)</f>
        <v>1598.64</v>
      </c>
      <c r="AC276" s="5">
        <f>P276*(AV276/100)</f>
        <v>0</v>
      </c>
      <c r="AD276" s="5">
        <f>$P$325*AW276</f>
        <v>0</v>
      </c>
      <c r="AE276" s="5">
        <f t="shared" si="174"/>
        <v>0</v>
      </c>
      <c r="AF276" s="5">
        <f t="shared" si="175"/>
        <v>0</v>
      </c>
      <c r="AG276" s="5">
        <f>$P$325*AZ276</f>
        <v>0</v>
      </c>
      <c r="AH276" s="5">
        <f>P276*(BA276/100)</f>
        <v>0</v>
      </c>
      <c r="AI276" s="5">
        <f>$P$325*BB276</f>
        <v>0</v>
      </c>
      <c r="AJ276" s="5">
        <f>P276*(BC276/100)</f>
        <v>0</v>
      </c>
      <c r="AL276" s="6">
        <f t="shared" si="167"/>
        <v>100</v>
      </c>
      <c r="AM276" s="6">
        <v>56</v>
      </c>
      <c r="AN276" s="6">
        <v>1</v>
      </c>
      <c r="AO276" s="6">
        <v>16</v>
      </c>
      <c r="AP276" s="6">
        <v>0</v>
      </c>
      <c r="AQ276" s="6">
        <v>2</v>
      </c>
      <c r="AR276" s="6">
        <v>10</v>
      </c>
      <c r="AS276" s="6">
        <v>1</v>
      </c>
      <c r="AT276" s="6">
        <v>10</v>
      </c>
      <c r="AU276" s="6">
        <v>4</v>
      </c>
      <c r="AV276" s="6">
        <v>0</v>
      </c>
      <c r="AW276" s="6">
        <v>0</v>
      </c>
      <c r="AX276" s="6">
        <v>0</v>
      </c>
      <c r="AY276" s="6">
        <v>0</v>
      </c>
      <c r="AZ276" s="6"/>
      <c r="BA276" s="6">
        <v>0</v>
      </c>
      <c r="BB276" s="6"/>
      <c r="BC276" s="6">
        <v>0</v>
      </c>
      <c r="BD276" s="6"/>
      <c r="BE276" s="12">
        <f t="shared" si="168"/>
        <v>16</v>
      </c>
      <c r="BF276" s="12">
        <f t="shared" si="169"/>
        <v>15</v>
      </c>
      <c r="BG276" s="3">
        <f t="shared" si="162"/>
        <v>39966.000000000007</v>
      </c>
      <c r="BH276" s="5">
        <v>36369.06</v>
      </c>
      <c r="BI276" s="5">
        <v>0</v>
      </c>
      <c r="BJ276" s="5">
        <v>0</v>
      </c>
      <c r="BK276" s="5">
        <v>399.66</v>
      </c>
      <c r="BL276" s="5">
        <v>0</v>
      </c>
      <c r="BM276" s="5">
        <v>0</v>
      </c>
      <c r="BN276" s="5">
        <v>0</v>
      </c>
      <c r="BO276" s="5">
        <v>0</v>
      </c>
      <c r="BP276" s="5">
        <v>2797.6200000000003</v>
      </c>
      <c r="BQ276" s="5">
        <v>0</v>
      </c>
      <c r="BR276" s="5">
        <v>0</v>
      </c>
      <c r="BS276" s="5">
        <v>0</v>
      </c>
      <c r="BT276" s="5">
        <v>0</v>
      </c>
      <c r="BU276" s="5">
        <v>0</v>
      </c>
      <c r="BV276" s="5"/>
      <c r="BW276" s="5">
        <v>399.66</v>
      </c>
      <c r="BY276" t="s">
        <v>109</v>
      </c>
      <c r="BZ276" s="12">
        <f t="shared" si="164"/>
        <v>100</v>
      </c>
      <c r="CA276" s="12">
        <v>91</v>
      </c>
      <c r="CB276" s="12">
        <v>0</v>
      </c>
      <c r="CC276" s="12">
        <v>0</v>
      </c>
      <c r="CD276" s="12">
        <v>1</v>
      </c>
      <c r="CE276" s="12">
        <v>0</v>
      </c>
      <c r="CG276" s="12">
        <v>0</v>
      </c>
      <c r="CH276" s="12">
        <v>0</v>
      </c>
      <c r="CI276" s="12">
        <v>7</v>
      </c>
      <c r="CJ276" s="12">
        <v>0</v>
      </c>
      <c r="CK276" s="12">
        <v>0</v>
      </c>
      <c r="CL276" s="12">
        <v>0</v>
      </c>
      <c r="CN276" s="12">
        <v>0</v>
      </c>
      <c r="CP276" s="12">
        <v>1</v>
      </c>
      <c r="CQ276" t="s">
        <v>592</v>
      </c>
      <c r="CR276" s="12">
        <f t="shared" si="170"/>
        <v>0</v>
      </c>
      <c r="CS276" s="12">
        <f t="shared" si="171"/>
        <v>0</v>
      </c>
      <c r="CT276" s="12">
        <f t="shared" si="172"/>
        <v>7</v>
      </c>
      <c r="CU276" s="12">
        <f t="shared" si="173"/>
        <v>1</v>
      </c>
      <c r="CX276" t="s">
        <v>116</v>
      </c>
    </row>
    <row r="277" spans="1:102" x14ac:dyDescent="0.2">
      <c r="A277">
        <v>2017</v>
      </c>
      <c r="B277" t="s">
        <v>612</v>
      </c>
      <c r="C277" s="1" t="s">
        <v>128</v>
      </c>
      <c r="D277" s="17">
        <v>48207</v>
      </c>
      <c r="E277" t="s">
        <v>129</v>
      </c>
      <c r="F277" t="s">
        <v>130</v>
      </c>
      <c r="G277" t="s">
        <v>106</v>
      </c>
      <c r="I277" t="s">
        <v>106</v>
      </c>
      <c r="J277">
        <v>1891</v>
      </c>
      <c r="K277">
        <f t="shared" si="165"/>
        <v>126</v>
      </c>
      <c r="L277" t="s">
        <v>148</v>
      </c>
      <c r="M277" t="s">
        <v>149</v>
      </c>
      <c r="N277" t="s">
        <v>360</v>
      </c>
      <c r="O277" s="3">
        <v>98800</v>
      </c>
      <c r="P277" s="3">
        <v>28000</v>
      </c>
      <c r="Q277" s="3">
        <v>77566</v>
      </c>
      <c r="R277" s="4">
        <v>0.78508097165991908</v>
      </c>
      <c r="S277" s="5">
        <f t="shared" si="166"/>
        <v>28000</v>
      </c>
      <c r="T277" s="5">
        <v>28000</v>
      </c>
      <c r="U277" s="5">
        <v>0</v>
      </c>
      <c r="V277" s="5">
        <v>0</v>
      </c>
      <c r="W277" s="5">
        <v>0</v>
      </c>
      <c r="X277" s="5">
        <v>0</v>
      </c>
      <c r="Y277" s="5">
        <v>0</v>
      </c>
      <c r="Z277" s="5">
        <v>0</v>
      </c>
      <c r="AA277" s="5">
        <v>0</v>
      </c>
      <c r="AB277" s="5">
        <v>0</v>
      </c>
      <c r="AC277" s="5">
        <v>0</v>
      </c>
      <c r="AD277" s="5">
        <v>0</v>
      </c>
      <c r="AE277" s="5">
        <f t="shared" si="174"/>
        <v>0</v>
      </c>
      <c r="AF277" s="5">
        <f t="shared" si="175"/>
        <v>0</v>
      </c>
      <c r="AH277" s="5">
        <v>0</v>
      </c>
      <c r="AJ277" s="3">
        <v>0</v>
      </c>
      <c r="AL277" s="6">
        <f t="shared" si="167"/>
        <v>100</v>
      </c>
      <c r="AM277" s="6">
        <v>100</v>
      </c>
      <c r="AN277" s="6">
        <v>0</v>
      </c>
      <c r="AO277" s="6">
        <v>0</v>
      </c>
      <c r="AP277" s="6">
        <v>0</v>
      </c>
      <c r="AQ277" s="6">
        <v>0</v>
      </c>
      <c r="AR277" s="6">
        <v>0</v>
      </c>
      <c r="AS277" s="6">
        <v>0</v>
      </c>
      <c r="AT277" s="6">
        <v>0</v>
      </c>
      <c r="AU277" s="6">
        <v>0</v>
      </c>
      <c r="AV277" s="6">
        <v>0</v>
      </c>
      <c r="AW277" s="6">
        <v>0</v>
      </c>
      <c r="AX277" s="6">
        <v>0</v>
      </c>
      <c r="AY277" s="6">
        <v>0</v>
      </c>
      <c r="AZ277" s="6"/>
      <c r="BA277" s="6">
        <v>0</v>
      </c>
      <c r="BB277" s="6"/>
      <c r="BC277" s="6">
        <v>0</v>
      </c>
      <c r="BD277" s="6"/>
      <c r="BE277" s="12">
        <f t="shared" si="168"/>
        <v>0</v>
      </c>
      <c r="BF277" s="12">
        <f t="shared" si="169"/>
        <v>0</v>
      </c>
      <c r="BG277" s="3">
        <f t="shared" si="162"/>
        <v>28000</v>
      </c>
      <c r="BH277" s="5">
        <v>5320</v>
      </c>
      <c r="BI277" s="5">
        <v>0</v>
      </c>
      <c r="BJ277" s="5">
        <v>3640</v>
      </c>
      <c r="BK277" s="5">
        <v>12320</v>
      </c>
      <c r="BL277" s="5">
        <v>2520</v>
      </c>
      <c r="BM277" s="5">
        <v>0</v>
      </c>
      <c r="BN277" s="5">
        <v>1680</v>
      </c>
      <c r="BO277" s="5">
        <v>0</v>
      </c>
      <c r="BP277" s="5">
        <v>0</v>
      </c>
      <c r="BQ277" s="5">
        <v>1680</v>
      </c>
      <c r="BR277" s="5">
        <v>0</v>
      </c>
      <c r="BS277" s="5">
        <v>0</v>
      </c>
      <c r="BT277" s="5">
        <v>0</v>
      </c>
      <c r="BU277" s="5">
        <v>840</v>
      </c>
      <c r="BV277" s="5"/>
      <c r="BW277" s="5">
        <v>0</v>
      </c>
      <c r="BY277" t="s">
        <v>109</v>
      </c>
      <c r="BZ277" s="12">
        <f t="shared" si="164"/>
        <v>100</v>
      </c>
      <c r="CA277" s="12">
        <v>19</v>
      </c>
      <c r="CB277" s="12">
        <v>0</v>
      </c>
      <c r="CC277" s="12">
        <v>13</v>
      </c>
      <c r="CD277" s="12">
        <v>44</v>
      </c>
      <c r="CE277" s="12">
        <v>9</v>
      </c>
      <c r="CG277" s="12">
        <v>6</v>
      </c>
      <c r="CH277" s="12">
        <v>0</v>
      </c>
      <c r="CI277" s="12">
        <v>0</v>
      </c>
      <c r="CJ277" s="12">
        <v>6</v>
      </c>
      <c r="CK277" s="12">
        <v>0</v>
      </c>
      <c r="CL277" s="12">
        <v>0</v>
      </c>
      <c r="CN277" s="12">
        <v>3</v>
      </c>
      <c r="CP277" s="12">
        <v>0</v>
      </c>
      <c r="CR277" s="12">
        <f t="shared" si="170"/>
        <v>13</v>
      </c>
      <c r="CS277" s="12">
        <f t="shared" si="171"/>
        <v>9</v>
      </c>
      <c r="CT277" s="12">
        <f t="shared" si="172"/>
        <v>6</v>
      </c>
      <c r="CU277" s="12">
        <f t="shared" si="173"/>
        <v>3</v>
      </c>
      <c r="CX277" t="s">
        <v>116</v>
      </c>
    </row>
    <row r="278" spans="1:102" x14ac:dyDescent="0.2">
      <c r="A278">
        <v>2017</v>
      </c>
      <c r="B278" t="s">
        <v>613</v>
      </c>
      <c r="C278" s="1" t="s">
        <v>172</v>
      </c>
      <c r="D278" s="17">
        <v>54454</v>
      </c>
      <c r="E278" t="s">
        <v>129</v>
      </c>
      <c r="F278" t="s">
        <v>130</v>
      </c>
      <c r="G278" t="s">
        <v>142</v>
      </c>
      <c r="I278" t="s">
        <v>143</v>
      </c>
      <c r="J278">
        <v>2012</v>
      </c>
      <c r="K278">
        <f t="shared" si="165"/>
        <v>5</v>
      </c>
      <c r="L278" t="s">
        <v>122</v>
      </c>
      <c r="M278" t="s">
        <v>122</v>
      </c>
      <c r="N278" t="s">
        <v>360</v>
      </c>
      <c r="O278" s="3">
        <v>6000</v>
      </c>
      <c r="P278" s="3">
        <v>6000</v>
      </c>
      <c r="Q278" s="3">
        <v>2400</v>
      </c>
      <c r="R278" s="4">
        <v>0.4</v>
      </c>
      <c r="S278" s="5">
        <f t="shared" si="166"/>
        <v>6000</v>
      </c>
      <c r="T278" s="5">
        <f>P278*(AM278/100)</f>
        <v>3000</v>
      </c>
      <c r="U278" s="5">
        <f>P278*(AN278/100)</f>
        <v>0</v>
      </c>
      <c r="V278" s="5">
        <f>P278*(AO278/100)</f>
        <v>1800</v>
      </c>
      <c r="W278" s="5">
        <f>P278*(AP278/100)</f>
        <v>0</v>
      </c>
      <c r="X278" s="5">
        <f>P278*(AQ278/100)</f>
        <v>0</v>
      </c>
      <c r="Y278" s="5">
        <f>P278*(AR278/100)</f>
        <v>600</v>
      </c>
      <c r="Z278" s="5">
        <f>P278*(AS278/100)</f>
        <v>0</v>
      </c>
      <c r="AA278" s="5">
        <f>P278*(AT278/100)</f>
        <v>0</v>
      </c>
      <c r="AB278" s="5">
        <f>P278*(AU278/100)</f>
        <v>0</v>
      </c>
      <c r="AC278" s="5">
        <f>P278*(AV278/100)</f>
        <v>0</v>
      </c>
      <c r="AD278" s="5">
        <f>$P$286*AW278</f>
        <v>0</v>
      </c>
      <c r="AE278" s="5">
        <f t="shared" si="174"/>
        <v>600</v>
      </c>
      <c r="AF278" s="5">
        <f t="shared" si="175"/>
        <v>0</v>
      </c>
      <c r="AG278" s="5">
        <f>$P$286*AZ278</f>
        <v>0</v>
      </c>
      <c r="AH278" s="5">
        <f>P278*(BA278/100)</f>
        <v>0</v>
      </c>
      <c r="AI278" s="5">
        <f>$P$286*BB278</f>
        <v>0</v>
      </c>
      <c r="AJ278" s="5">
        <f>P278*(BC278/100)</f>
        <v>0</v>
      </c>
      <c r="AL278" s="6">
        <f t="shared" si="167"/>
        <v>100</v>
      </c>
      <c r="AM278" s="6">
        <v>50</v>
      </c>
      <c r="AN278" s="6">
        <v>0</v>
      </c>
      <c r="AO278" s="6">
        <v>30</v>
      </c>
      <c r="AP278" s="6">
        <v>0</v>
      </c>
      <c r="AQ278" s="6">
        <v>0</v>
      </c>
      <c r="AR278" s="6">
        <v>10</v>
      </c>
      <c r="AS278" s="6">
        <v>0</v>
      </c>
      <c r="AT278" s="6">
        <v>0</v>
      </c>
      <c r="AU278" s="6">
        <v>0</v>
      </c>
      <c r="AV278" s="6">
        <v>0</v>
      </c>
      <c r="AW278" s="6">
        <v>0</v>
      </c>
      <c r="AX278" s="6">
        <v>10</v>
      </c>
      <c r="AY278" s="6">
        <v>0</v>
      </c>
      <c r="AZ278" s="6"/>
      <c r="BA278" s="6">
        <v>0</v>
      </c>
      <c r="BB278" s="6"/>
      <c r="BC278" s="6">
        <v>0</v>
      </c>
      <c r="BD278" s="6"/>
      <c r="BE278" s="12">
        <f t="shared" si="168"/>
        <v>30</v>
      </c>
      <c r="BF278" s="12">
        <f t="shared" si="169"/>
        <v>10</v>
      </c>
      <c r="BG278" s="3">
        <f t="shared" si="162"/>
        <v>6000</v>
      </c>
      <c r="BH278" s="5">
        <v>5400</v>
      </c>
      <c r="BI278" s="5">
        <v>0</v>
      </c>
      <c r="BJ278" s="5">
        <v>300</v>
      </c>
      <c r="BK278" s="5">
        <v>0</v>
      </c>
      <c r="BL278" s="5">
        <v>0</v>
      </c>
      <c r="BM278" s="5">
        <v>0</v>
      </c>
      <c r="BN278" s="5">
        <v>0</v>
      </c>
      <c r="BO278" s="5">
        <v>0</v>
      </c>
      <c r="BP278" s="5">
        <v>300</v>
      </c>
      <c r="BQ278" s="5">
        <v>0</v>
      </c>
      <c r="BR278" s="5">
        <v>0</v>
      </c>
      <c r="BS278" s="5">
        <v>0</v>
      </c>
      <c r="BT278" s="5">
        <v>0</v>
      </c>
      <c r="BU278" s="5">
        <v>0</v>
      </c>
      <c r="BV278" s="5"/>
      <c r="BW278" s="5">
        <v>0</v>
      </c>
      <c r="BY278" t="s">
        <v>109</v>
      </c>
      <c r="BZ278" s="12">
        <f t="shared" si="164"/>
        <v>100</v>
      </c>
      <c r="CA278" s="12">
        <v>90</v>
      </c>
      <c r="CB278" s="12">
        <v>0</v>
      </c>
      <c r="CC278" s="12">
        <v>5</v>
      </c>
      <c r="CD278" s="12">
        <v>0</v>
      </c>
      <c r="CE278" s="12">
        <v>0</v>
      </c>
      <c r="CG278" s="12">
        <v>0</v>
      </c>
      <c r="CH278" s="12">
        <v>0</v>
      </c>
      <c r="CI278" s="12">
        <v>5</v>
      </c>
      <c r="CJ278" s="12">
        <v>0</v>
      </c>
      <c r="CK278" s="12">
        <v>0</v>
      </c>
      <c r="CL278" s="12">
        <v>0</v>
      </c>
      <c r="CN278" s="12">
        <v>0</v>
      </c>
      <c r="CP278" s="12">
        <v>0</v>
      </c>
      <c r="CR278" s="12">
        <f t="shared" si="170"/>
        <v>5</v>
      </c>
      <c r="CS278" s="12">
        <f t="shared" si="171"/>
        <v>0</v>
      </c>
      <c r="CT278" s="12">
        <f t="shared" si="172"/>
        <v>5</v>
      </c>
      <c r="CU278" s="12">
        <f t="shared" si="173"/>
        <v>0</v>
      </c>
      <c r="CX278" t="s">
        <v>110</v>
      </c>
    </row>
    <row r="279" spans="1:102" x14ac:dyDescent="0.2">
      <c r="A279">
        <v>2017</v>
      </c>
      <c r="B279" t="s">
        <v>614</v>
      </c>
      <c r="C279" s="1" t="s">
        <v>160</v>
      </c>
      <c r="D279" s="17">
        <v>62442</v>
      </c>
      <c r="E279" t="s">
        <v>129</v>
      </c>
      <c r="F279" t="s">
        <v>130</v>
      </c>
      <c r="G279" t="s">
        <v>208</v>
      </c>
      <c r="I279" t="s">
        <v>208</v>
      </c>
      <c r="J279">
        <v>2012</v>
      </c>
      <c r="K279">
        <f t="shared" si="165"/>
        <v>5</v>
      </c>
      <c r="L279" t="s">
        <v>122</v>
      </c>
      <c r="M279" t="s">
        <v>122</v>
      </c>
      <c r="N279" t="s">
        <v>360</v>
      </c>
      <c r="O279" s="3">
        <v>320</v>
      </c>
      <c r="P279" s="3">
        <v>320</v>
      </c>
      <c r="Q279" s="3">
        <v>1732</v>
      </c>
      <c r="R279" s="4">
        <v>5.4124999999999996</v>
      </c>
      <c r="S279" s="5">
        <f t="shared" si="166"/>
        <v>320</v>
      </c>
      <c r="T279" s="5">
        <f>P279*(AM279/100)</f>
        <v>320</v>
      </c>
      <c r="U279" s="5">
        <f>P279*(AN279/100)</f>
        <v>0</v>
      </c>
      <c r="V279" s="5">
        <f>P279*(AO279/100)</f>
        <v>0</v>
      </c>
      <c r="W279" s="5">
        <f>P279*(AP279/100)</f>
        <v>0</v>
      </c>
      <c r="X279" s="5">
        <f>P279*(AQ279/100)</f>
        <v>0</v>
      </c>
      <c r="Y279" s="5">
        <f>P279*(AR279/100)</f>
        <v>0</v>
      </c>
      <c r="Z279" s="5">
        <f>P279*(AS279/100)</f>
        <v>0</v>
      </c>
      <c r="AA279" s="5">
        <f>P279*(AT279/100)</f>
        <v>0</v>
      </c>
      <c r="AB279" s="5">
        <f>P279*(AU279/100)</f>
        <v>0</v>
      </c>
      <c r="AC279" s="5">
        <f>P279*(AV279/100)</f>
        <v>0</v>
      </c>
      <c r="AD279" s="5">
        <f>$P$326*AW279</f>
        <v>0</v>
      </c>
      <c r="AE279" s="5">
        <f t="shared" si="174"/>
        <v>0</v>
      </c>
      <c r="AF279" s="5">
        <f t="shared" si="175"/>
        <v>0</v>
      </c>
      <c r="AG279" s="5">
        <f>$P$326*AZ279</f>
        <v>0</v>
      </c>
      <c r="AH279" s="5">
        <f>P279*(BA279/100)</f>
        <v>0</v>
      </c>
      <c r="AI279" s="5">
        <f>$P$326*BB279</f>
        <v>0</v>
      </c>
      <c r="AJ279" s="5">
        <f>P279*(BC279/100)</f>
        <v>0</v>
      </c>
      <c r="AL279" s="6">
        <f t="shared" si="167"/>
        <v>100</v>
      </c>
      <c r="AM279" s="6">
        <v>100</v>
      </c>
      <c r="AN279" s="6">
        <v>0</v>
      </c>
      <c r="AO279" s="6">
        <v>0</v>
      </c>
      <c r="AP279" s="6">
        <v>0</v>
      </c>
      <c r="AQ279" s="6">
        <v>0</v>
      </c>
      <c r="AR279" s="6">
        <v>0</v>
      </c>
      <c r="AS279" s="6">
        <v>0</v>
      </c>
      <c r="AT279" s="6">
        <v>0</v>
      </c>
      <c r="AU279" s="6">
        <v>0</v>
      </c>
      <c r="AV279" s="6">
        <v>0</v>
      </c>
      <c r="AW279" s="6">
        <v>0</v>
      </c>
      <c r="AX279" s="6">
        <v>0</v>
      </c>
      <c r="AY279" s="6">
        <v>0</v>
      </c>
      <c r="AZ279" s="6"/>
      <c r="BA279" s="6">
        <v>0</v>
      </c>
      <c r="BB279" s="6"/>
      <c r="BC279" s="6">
        <v>0</v>
      </c>
      <c r="BD279" s="6"/>
      <c r="BE279" s="12">
        <f t="shared" si="168"/>
        <v>0</v>
      </c>
      <c r="BF279" s="12">
        <f t="shared" si="169"/>
        <v>0</v>
      </c>
      <c r="BG279" s="3">
        <f t="shared" si="162"/>
        <v>320</v>
      </c>
      <c r="BH279" s="5">
        <v>0</v>
      </c>
      <c r="BI279" s="5">
        <v>0</v>
      </c>
      <c r="BJ279" s="5">
        <v>256</v>
      </c>
      <c r="BK279" s="5">
        <v>64</v>
      </c>
      <c r="BL279" s="5">
        <v>0</v>
      </c>
      <c r="BM279" s="5">
        <v>0</v>
      </c>
      <c r="BN279" s="5">
        <v>0</v>
      </c>
      <c r="BO279" s="5">
        <v>0</v>
      </c>
      <c r="BP279" s="5">
        <v>0</v>
      </c>
      <c r="BQ279" s="5">
        <v>0</v>
      </c>
      <c r="BR279" s="5">
        <v>0</v>
      </c>
      <c r="BS279" s="5">
        <v>0</v>
      </c>
      <c r="BT279" s="5">
        <v>0</v>
      </c>
      <c r="BU279" s="5">
        <v>0</v>
      </c>
      <c r="BV279" s="5"/>
      <c r="BW279" s="5">
        <v>0</v>
      </c>
      <c r="BY279" t="s">
        <v>109</v>
      </c>
      <c r="BZ279" s="12">
        <f t="shared" si="164"/>
        <v>100</v>
      </c>
      <c r="CA279" s="12">
        <v>0</v>
      </c>
      <c r="CB279" s="12">
        <v>0</v>
      </c>
      <c r="CC279" s="12">
        <v>80</v>
      </c>
      <c r="CD279" s="12">
        <v>20</v>
      </c>
      <c r="CE279" s="12">
        <v>0</v>
      </c>
      <c r="CG279" s="12">
        <v>0</v>
      </c>
      <c r="CH279" s="12">
        <v>0</v>
      </c>
      <c r="CI279" s="12">
        <v>0</v>
      </c>
      <c r="CJ279" s="12">
        <v>0</v>
      </c>
      <c r="CK279" s="12">
        <v>0</v>
      </c>
      <c r="CL279" s="12">
        <v>0</v>
      </c>
      <c r="CN279" s="12">
        <v>0</v>
      </c>
      <c r="CP279" s="12">
        <v>0</v>
      </c>
      <c r="CR279" s="12">
        <f t="shared" si="170"/>
        <v>80</v>
      </c>
      <c r="CS279" s="12">
        <f t="shared" si="171"/>
        <v>0</v>
      </c>
      <c r="CT279" s="12">
        <f t="shared" si="172"/>
        <v>0</v>
      </c>
      <c r="CU279" s="12">
        <f t="shared" si="173"/>
        <v>0</v>
      </c>
      <c r="CX279" t="s">
        <v>116</v>
      </c>
    </row>
    <row r="280" spans="1:102" x14ac:dyDescent="0.2">
      <c r="A280">
        <v>2017</v>
      </c>
      <c r="B280" t="s">
        <v>615</v>
      </c>
      <c r="C280" s="1" t="s">
        <v>172</v>
      </c>
      <c r="D280" s="17">
        <v>53703</v>
      </c>
      <c r="E280" t="s">
        <v>129</v>
      </c>
      <c r="F280" t="s">
        <v>130</v>
      </c>
      <c r="G280" t="s">
        <v>142</v>
      </c>
      <c r="I280" t="s">
        <v>143</v>
      </c>
      <c r="J280">
        <v>2013</v>
      </c>
      <c r="K280">
        <f t="shared" si="165"/>
        <v>4</v>
      </c>
      <c r="L280" t="s">
        <v>122</v>
      </c>
      <c r="M280" t="s">
        <v>122</v>
      </c>
      <c r="N280" t="s">
        <v>356</v>
      </c>
      <c r="O280" s="3">
        <v>2056000</v>
      </c>
      <c r="P280" s="3">
        <v>1962000</v>
      </c>
      <c r="Q280" s="3">
        <v>327230</v>
      </c>
      <c r="R280" s="4">
        <v>0.15915856031128406</v>
      </c>
      <c r="S280" s="5">
        <f t="shared" si="166"/>
        <v>1962000</v>
      </c>
      <c r="T280" s="5">
        <v>1957078</v>
      </c>
      <c r="U280" s="5">
        <v>0</v>
      </c>
      <c r="V280" s="5">
        <v>0</v>
      </c>
      <c r="W280" s="5">
        <v>0</v>
      </c>
      <c r="X280" s="5">
        <v>0</v>
      </c>
      <c r="Y280" s="5">
        <v>0</v>
      </c>
      <c r="Z280" s="5">
        <v>0</v>
      </c>
      <c r="AA280" s="5">
        <v>0</v>
      </c>
      <c r="AB280" s="5">
        <v>0</v>
      </c>
      <c r="AC280" s="5">
        <v>4922</v>
      </c>
      <c r="AD280" s="5">
        <v>0</v>
      </c>
      <c r="AE280" s="5">
        <v>0</v>
      </c>
      <c r="AF280" s="5">
        <v>0</v>
      </c>
      <c r="AH280" s="5">
        <v>0</v>
      </c>
      <c r="AJ280" s="3">
        <v>0</v>
      </c>
      <c r="AL280" s="6">
        <f t="shared" si="167"/>
        <v>100</v>
      </c>
      <c r="AM280" s="6">
        <v>99.74913353720693</v>
      </c>
      <c r="AN280" s="6">
        <v>0</v>
      </c>
      <c r="AO280" s="6">
        <v>0</v>
      </c>
      <c r="AP280" s="6">
        <v>0</v>
      </c>
      <c r="AQ280" s="6">
        <v>0</v>
      </c>
      <c r="AR280" s="6">
        <v>0</v>
      </c>
      <c r="AS280" s="6">
        <v>0</v>
      </c>
      <c r="AT280" s="6">
        <v>0</v>
      </c>
      <c r="AU280" s="6">
        <v>0</v>
      </c>
      <c r="AV280" s="6">
        <v>0.25086646279306829</v>
      </c>
      <c r="AW280" s="6">
        <v>0</v>
      </c>
      <c r="AX280" s="6">
        <v>0</v>
      </c>
      <c r="AY280" s="6">
        <v>0</v>
      </c>
      <c r="AZ280" s="6"/>
      <c r="BA280" s="6">
        <v>0</v>
      </c>
      <c r="BB280" s="6"/>
      <c r="BC280" s="6">
        <v>0</v>
      </c>
      <c r="BD280" s="6"/>
      <c r="BE280" s="12">
        <f t="shared" si="168"/>
        <v>0</v>
      </c>
      <c r="BF280" s="12">
        <f t="shared" si="169"/>
        <v>0.25086646279306829</v>
      </c>
      <c r="BG280" s="3">
        <f t="shared" si="162"/>
        <v>1962000</v>
      </c>
      <c r="BH280">
        <v>0</v>
      </c>
      <c r="BI280">
        <v>1670522</v>
      </c>
      <c r="BJ280">
        <v>0</v>
      </c>
      <c r="BK280">
        <v>2085</v>
      </c>
      <c r="BL280">
        <v>229826</v>
      </c>
      <c r="BN280">
        <v>5961</v>
      </c>
      <c r="BO280">
        <v>0</v>
      </c>
      <c r="BP280">
        <v>0</v>
      </c>
      <c r="BQ280">
        <v>0</v>
      </c>
      <c r="BR280">
        <v>0</v>
      </c>
      <c r="BS280">
        <v>0</v>
      </c>
      <c r="BU280">
        <v>53606</v>
      </c>
      <c r="BV280" t="s">
        <v>616</v>
      </c>
      <c r="BW280">
        <v>0</v>
      </c>
      <c r="BY280" t="s">
        <v>109</v>
      </c>
      <c r="BZ280" s="12">
        <f t="shared" si="164"/>
        <v>100</v>
      </c>
      <c r="CA280" s="12">
        <v>0</v>
      </c>
      <c r="CB280" s="12">
        <v>85.143832823649333</v>
      </c>
      <c r="CC280" s="12">
        <v>0</v>
      </c>
      <c r="CD280" s="12">
        <v>0.10626911314984709</v>
      </c>
      <c r="CE280" s="12">
        <v>11.713863404689093</v>
      </c>
      <c r="CF280" s="12" t="s">
        <v>357</v>
      </c>
      <c r="CG280" s="12">
        <v>0.303822629969419</v>
      </c>
      <c r="CH280" s="12">
        <v>0</v>
      </c>
      <c r="CI280" s="12">
        <v>0</v>
      </c>
      <c r="CJ280" s="12">
        <v>0</v>
      </c>
      <c r="CK280" s="12">
        <v>0</v>
      </c>
      <c r="CL280" s="12">
        <v>0</v>
      </c>
      <c r="CM280" s="12" t="s">
        <v>357</v>
      </c>
      <c r="CN280" s="12">
        <v>2.7322120285423037</v>
      </c>
      <c r="CP280" s="12">
        <v>0</v>
      </c>
      <c r="CR280" s="12">
        <f t="shared" si="170"/>
        <v>85.143832823649333</v>
      </c>
      <c r="CS280" s="12">
        <f t="shared" si="171"/>
        <v>11.713863404689093</v>
      </c>
      <c r="CT280" s="12">
        <f t="shared" si="172"/>
        <v>0</v>
      </c>
      <c r="CU280" s="12">
        <f t="shared" si="173"/>
        <v>2.7322120285423037</v>
      </c>
      <c r="CX280" t="s">
        <v>116</v>
      </c>
    </row>
    <row r="281" spans="1:102" x14ac:dyDescent="0.2">
      <c r="A281">
        <v>2017</v>
      </c>
      <c r="B281" t="s">
        <v>617</v>
      </c>
      <c r="C281" s="1" t="s">
        <v>128</v>
      </c>
      <c r="D281" s="17">
        <v>49001</v>
      </c>
      <c r="E281" t="s">
        <v>129</v>
      </c>
      <c r="F281" t="s">
        <v>130</v>
      </c>
      <c r="G281" t="s">
        <v>202</v>
      </c>
      <c r="I281" t="s">
        <v>143</v>
      </c>
      <c r="J281">
        <v>2016</v>
      </c>
      <c r="K281">
        <f t="shared" si="165"/>
        <v>1</v>
      </c>
      <c r="L281" t="s">
        <v>108</v>
      </c>
      <c r="M281" t="s">
        <v>108</v>
      </c>
      <c r="N281" t="s">
        <v>356</v>
      </c>
      <c r="O281" s="3">
        <v>6394.28</v>
      </c>
      <c r="P281" s="3">
        <v>6394.28</v>
      </c>
      <c r="Q281" s="3">
        <v>5342.55</v>
      </c>
      <c r="R281" s="4">
        <v>0.83552018366414993</v>
      </c>
      <c r="S281" s="5">
        <f t="shared" si="166"/>
        <v>6394.28</v>
      </c>
      <c r="T281" s="5">
        <v>6394.28</v>
      </c>
      <c r="U281" s="5">
        <v>0</v>
      </c>
      <c r="V281" s="5">
        <v>0</v>
      </c>
      <c r="W281" s="5">
        <v>0</v>
      </c>
      <c r="X281" s="5">
        <v>0</v>
      </c>
      <c r="Y281" s="5">
        <v>0</v>
      </c>
      <c r="Z281" s="5">
        <v>0</v>
      </c>
      <c r="AA281" s="5">
        <v>0</v>
      </c>
      <c r="AB281" s="5">
        <v>0</v>
      </c>
      <c r="AC281" s="5">
        <v>0</v>
      </c>
      <c r="AD281" s="5">
        <v>0</v>
      </c>
      <c r="AE281" s="5">
        <f>P281*(AX281/100)</f>
        <v>0</v>
      </c>
      <c r="AF281" s="5">
        <f>P281*(AY281/100)</f>
        <v>0</v>
      </c>
      <c r="AH281" s="5">
        <v>0</v>
      </c>
      <c r="AJ281" s="3">
        <v>0</v>
      </c>
      <c r="AL281" s="6">
        <f t="shared" si="167"/>
        <v>100</v>
      </c>
      <c r="AM281" s="6">
        <v>100</v>
      </c>
      <c r="AN281" s="6">
        <v>0</v>
      </c>
      <c r="AO281" s="6">
        <v>0</v>
      </c>
      <c r="AP281" s="6">
        <v>0</v>
      </c>
      <c r="AQ281" s="6">
        <v>0</v>
      </c>
      <c r="AR281" s="6">
        <v>0</v>
      </c>
      <c r="AS281" s="6">
        <v>0</v>
      </c>
      <c r="AT281" s="6">
        <v>0</v>
      </c>
      <c r="AU281" s="6">
        <v>0</v>
      </c>
      <c r="AV281" s="6">
        <v>0</v>
      </c>
      <c r="AW281" s="6">
        <v>0</v>
      </c>
      <c r="AX281" s="6">
        <v>0</v>
      </c>
      <c r="AY281" s="6">
        <v>0</v>
      </c>
      <c r="AZ281" s="6"/>
      <c r="BA281" s="6">
        <v>0</v>
      </c>
      <c r="BB281" s="6"/>
      <c r="BC281" s="6">
        <v>0</v>
      </c>
      <c r="BD281" s="6"/>
      <c r="BE281" s="12">
        <f t="shared" si="168"/>
        <v>0</v>
      </c>
      <c r="BF281" s="12">
        <f t="shared" si="169"/>
        <v>0</v>
      </c>
      <c r="BG281" s="3">
        <f t="shared" si="162"/>
        <v>6394.28</v>
      </c>
      <c r="BH281">
        <v>0</v>
      </c>
      <c r="BI281">
        <v>0</v>
      </c>
      <c r="BJ281">
        <v>0</v>
      </c>
      <c r="BK281">
        <v>0</v>
      </c>
      <c r="BL281">
        <v>0</v>
      </c>
      <c r="BN281">
        <v>0</v>
      </c>
      <c r="BO281">
        <v>0</v>
      </c>
      <c r="BP281">
        <v>0</v>
      </c>
      <c r="BQ281">
        <v>2656.68</v>
      </c>
      <c r="BR281">
        <v>3737.6</v>
      </c>
      <c r="BS281">
        <v>0</v>
      </c>
      <c r="BU281">
        <v>0</v>
      </c>
      <c r="BW281">
        <v>0</v>
      </c>
      <c r="BY281" t="s">
        <v>109</v>
      </c>
      <c r="BZ281" s="12">
        <f t="shared" si="164"/>
        <v>100</v>
      </c>
      <c r="CA281" s="12">
        <v>0</v>
      </c>
      <c r="CB281" s="12">
        <v>0</v>
      </c>
      <c r="CC281" s="12">
        <v>0</v>
      </c>
      <c r="CD281" s="12">
        <v>0</v>
      </c>
      <c r="CE281" s="12">
        <v>0</v>
      </c>
      <c r="CF281" s="12" t="s">
        <v>357</v>
      </c>
      <c r="CG281" s="12">
        <v>0</v>
      </c>
      <c r="CH281" s="12">
        <v>0</v>
      </c>
      <c r="CI281" s="12">
        <v>0</v>
      </c>
      <c r="CJ281" s="12">
        <v>41.547758308988655</v>
      </c>
      <c r="CK281" s="12">
        <v>58.452241691011345</v>
      </c>
      <c r="CL281" s="12">
        <v>0</v>
      </c>
      <c r="CM281" s="12" t="s">
        <v>357</v>
      </c>
      <c r="CN281" s="12">
        <v>0</v>
      </c>
      <c r="CP281" s="12">
        <v>0</v>
      </c>
      <c r="CR281" s="12">
        <f t="shared" si="170"/>
        <v>0</v>
      </c>
      <c r="CS281" s="12">
        <f t="shared" si="171"/>
        <v>0</v>
      </c>
      <c r="CT281" s="12">
        <f t="shared" si="172"/>
        <v>100</v>
      </c>
      <c r="CU281" s="12">
        <f t="shared" si="173"/>
        <v>0</v>
      </c>
      <c r="CX281" t="s">
        <v>126</v>
      </c>
    </row>
    <row r="282" spans="1:102" x14ac:dyDescent="0.2">
      <c r="A282">
        <v>2017</v>
      </c>
      <c r="B282" t="s">
        <v>618</v>
      </c>
      <c r="C282" s="1" t="s">
        <v>164</v>
      </c>
      <c r="D282" s="17">
        <v>43615</v>
      </c>
      <c r="E282" t="s">
        <v>129</v>
      </c>
      <c r="F282" t="s">
        <v>130</v>
      </c>
      <c r="G282" t="s">
        <v>106</v>
      </c>
      <c r="I282" t="s">
        <v>106</v>
      </c>
      <c r="J282">
        <v>2016</v>
      </c>
      <c r="K282">
        <f t="shared" si="165"/>
        <v>1</v>
      </c>
      <c r="L282" t="s">
        <v>108</v>
      </c>
      <c r="M282" t="s">
        <v>108</v>
      </c>
      <c r="N282" t="s">
        <v>356</v>
      </c>
      <c r="O282" s="3">
        <v>7100</v>
      </c>
      <c r="Q282" s="3">
        <v>51000</v>
      </c>
      <c r="R282" s="4">
        <v>7.183098591549296</v>
      </c>
      <c r="AL282" s="6">
        <f t="shared" si="167"/>
        <v>100</v>
      </c>
      <c r="AM282" s="6">
        <v>100</v>
      </c>
      <c r="AN282" s="6">
        <v>0</v>
      </c>
      <c r="AO282" s="6">
        <v>0</v>
      </c>
      <c r="AP282" s="6">
        <v>0</v>
      </c>
      <c r="AQ282" s="6">
        <v>0</v>
      </c>
      <c r="AR282" s="6">
        <v>0</v>
      </c>
      <c r="AS282" s="6">
        <v>0</v>
      </c>
      <c r="AT282" s="6">
        <v>0</v>
      </c>
      <c r="AU282" s="6">
        <v>0</v>
      </c>
      <c r="AV282" s="6">
        <v>0</v>
      </c>
      <c r="AW282" s="6">
        <v>0</v>
      </c>
      <c r="AX282" s="6">
        <v>0</v>
      </c>
      <c r="AY282" s="6">
        <v>0</v>
      </c>
      <c r="AZ282" s="6"/>
      <c r="BA282" s="6">
        <v>0</v>
      </c>
      <c r="BB282" s="6"/>
      <c r="BC282" s="6">
        <v>0</v>
      </c>
      <c r="BD282" s="6"/>
      <c r="BE282" s="12">
        <f t="shared" si="168"/>
        <v>0</v>
      </c>
      <c r="BF282" s="12">
        <f t="shared" si="169"/>
        <v>0</v>
      </c>
      <c r="BG282" s="3">
        <f t="shared" si="162"/>
        <v>0</v>
      </c>
      <c r="BH282" s="5"/>
      <c r="BI282" s="5"/>
      <c r="BJ282" s="5"/>
      <c r="BK282" s="5"/>
      <c r="BL282" s="5"/>
      <c r="BM282" s="5"/>
      <c r="BN282" s="5"/>
      <c r="BO282" s="5"/>
      <c r="BP282" s="5"/>
      <c r="BQ282" s="5"/>
      <c r="BR282" s="5"/>
      <c r="BS282" s="5"/>
      <c r="BT282" s="5"/>
      <c r="BU282" s="5"/>
      <c r="BV282" s="5"/>
      <c r="BW282" s="5"/>
      <c r="BY282" t="s">
        <v>109</v>
      </c>
      <c r="BZ282" s="12">
        <f t="shared" si="164"/>
        <v>100</v>
      </c>
      <c r="CA282" s="12">
        <v>0</v>
      </c>
      <c r="CB282" s="12">
        <v>0</v>
      </c>
      <c r="CC282" s="12">
        <v>0</v>
      </c>
      <c r="CD282" s="12">
        <v>0</v>
      </c>
      <c r="CE282" s="12">
        <v>100</v>
      </c>
      <c r="CG282" s="12">
        <v>0</v>
      </c>
      <c r="CH282" s="12">
        <v>0</v>
      </c>
      <c r="CI282" s="12">
        <v>0</v>
      </c>
      <c r="CJ282" s="12">
        <v>0</v>
      </c>
      <c r="CK282" s="12">
        <v>0</v>
      </c>
      <c r="CL282" s="12">
        <v>0</v>
      </c>
      <c r="CN282" s="12">
        <v>0</v>
      </c>
      <c r="CP282" s="12">
        <v>0</v>
      </c>
      <c r="CR282" s="12">
        <f t="shared" si="170"/>
        <v>0</v>
      </c>
      <c r="CS282" s="12">
        <f t="shared" si="171"/>
        <v>100</v>
      </c>
      <c r="CT282" s="12">
        <f t="shared" si="172"/>
        <v>0</v>
      </c>
      <c r="CU282" s="12">
        <f t="shared" si="173"/>
        <v>0</v>
      </c>
      <c r="CX282" t="s">
        <v>116</v>
      </c>
    </row>
    <row r="283" spans="1:102" x14ac:dyDescent="0.2">
      <c r="A283">
        <v>2017</v>
      </c>
      <c r="B283" t="s">
        <v>619</v>
      </c>
      <c r="C283" s="1" t="s">
        <v>178</v>
      </c>
      <c r="D283" s="17">
        <v>35804</v>
      </c>
      <c r="E283" t="s">
        <v>104</v>
      </c>
      <c r="F283" t="s">
        <v>105</v>
      </c>
      <c r="G283" t="s">
        <v>106</v>
      </c>
      <c r="I283" t="s">
        <v>106</v>
      </c>
      <c r="J283">
        <v>2012</v>
      </c>
      <c r="K283">
        <f t="shared" si="165"/>
        <v>5</v>
      </c>
      <c r="L283" t="s">
        <v>122</v>
      </c>
      <c r="M283" t="s">
        <v>122</v>
      </c>
      <c r="N283" t="s">
        <v>356</v>
      </c>
      <c r="O283" s="3">
        <v>472437</v>
      </c>
      <c r="P283" s="3">
        <v>356577</v>
      </c>
      <c r="Q283" s="3">
        <v>102750</v>
      </c>
      <c r="R283" s="4">
        <v>0.21748931603578889</v>
      </c>
      <c r="S283" s="5">
        <f>SUM(T283:AJ283)</f>
        <v>356577</v>
      </c>
      <c r="T283" s="5">
        <f>P283*(AM283/100)</f>
        <v>336608.68800000002</v>
      </c>
      <c r="U283" s="5">
        <f>P283*(AN283/100)</f>
        <v>0</v>
      </c>
      <c r="V283" s="5">
        <f>P283*(AO283/100)</f>
        <v>0</v>
      </c>
      <c r="W283" s="5">
        <f>P283*(AP283/100)</f>
        <v>0</v>
      </c>
      <c r="X283" s="5">
        <f>P283*(AQ283/100)</f>
        <v>0</v>
      </c>
      <c r="Y283" s="5">
        <f>P283*(AR283/100)</f>
        <v>0</v>
      </c>
      <c r="Z283" s="5">
        <f>P283*(AS283/100)</f>
        <v>0</v>
      </c>
      <c r="AA283" s="5">
        <f>P283*(AT283/100)</f>
        <v>0</v>
      </c>
      <c r="AB283" s="5">
        <f>P283*(AU283/100)</f>
        <v>0</v>
      </c>
      <c r="AC283" s="5">
        <f>P283*(AV283/100)</f>
        <v>19968.311999999998</v>
      </c>
      <c r="AD283" s="5">
        <f>$P$285*AW283</f>
        <v>0</v>
      </c>
      <c r="AE283" s="5">
        <f>P283*(AX283/100)</f>
        <v>0</v>
      </c>
      <c r="AF283" s="5">
        <f>P283*(AY283/100)</f>
        <v>0</v>
      </c>
      <c r="AG283" s="5">
        <f>$P$285*AZ283</f>
        <v>0</v>
      </c>
      <c r="AH283" s="5">
        <f>P283*(BA283/100)</f>
        <v>0</v>
      </c>
      <c r="AI283" s="5">
        <f>$P$285*BB283</f>
        <v>0</v>
      </c>
      <c r="AJ283" s="5">
        <f>P283*(BC283/100)</f>
        <v>0</v>
      </c>
      <c r="AL283" s="6">
        <f t="shared" si="167"/>
        <v>100</v>
      </c>
      <c r="AM283" s="6">
        <v>94.4</v>
      </c>
      <c r="AN283" s="6">
        <v>0</v>
      </c>
      <c r="AO283" s="6">
        <v>0</v>
      </c>
      <c r="AP283" s="6">
        <v>0</v>
      </c>
      <c r="AQ283" s="6">
        <v>0</v>
      </c>
      <c r="AR283" s="6">
        <v>0</v>
      </c>
      <c r="AS283" s="6">
        <v>0</v>
      </c>
      <c r="AT283" s="6">
        <v>0</v>
      </c>
      <c r="AU283" s="6">
        <v>0</v>
      </c>
      <c r="AV283" s="6">
        <v>5.6</v>
      </c>
      <c r="AW283" s="6">
        <v>0</v>
      </c>
      <c r="AX283" s="6">
        <v>0</v>
      </c>
      <c r="AY283" s="6">
        <v>0</v>
      </c>
      <c r="AZ283" s="6"/>
      <c r="BA283" s="6">
        <v>0</v>
      </c>
      <c r="BB283" s="6"/>
      <c r="BC283" s="6">
        <v>0</v>
      </c>
      <c r="BD283" s="6"/>
      <c r="BE283" s="12">
        <f t="shared" si="168"/>
        <v>0</v>
      </c>
      <c r="BF283" s="12">
        <f t="shared" si="169"/>
        <v>5.6</v>
      </c>
      <c r="BG283" s="3">
        <f t="shared" si="162"/>
        <v>356577.00000000006</v>
      </c>
      <c r="BH283" s="5">
        <v>0</v>
      </c>
      <c r="BI283" s="5">
        <v>114104.64</v>
      </c>
      <c r="BJ283" s="5">
        <v>0</v>
      </c>
      <c r="BK283" s="5">
        <v>21394.62</v>
      </c>
      <c r="BL283" s="5">
        <v>164025.42000000001</v>
      </c>
      <c r="BM283" s="5">
        <v>0</v>
      </c>
      <c r="BN283" s="5">
        <v>1782.885</v>
      </c>
      <c r="BO283" s="5">
        <v>0</v>
      </c>
      <c r="BP283" s="5">
        <v>42789.24</v>
      </c>
      <c r="BQ283" s="5">
        <v>0</v>
      </c>
      <c r="BR283" s="5">
        <v>0</v>
      </c>
      <c r="BS283" s="5">
        <v>0</v>
      </c>
      <c r="BT283" s="5">
        <v>0</v>
      </c>
      <c r="BU283" s="5">
        <v>7131.54</v>
      </c>
      <c r="BV283" s="5"/>
      <c r="BW283" s="5">
        <v>5348.6549999999997</v>
      </c>
      <c r="BY283" t="s">
        <v>109</v>
      </c>
      <c r="BZ283" s="12">
        <f t="shared" si="164"/>
        <v>100</v>
      </c>
      <c r="CA283" s="12">
        <v>0</v>
      </c>
      <c r="CB283" s="12">
        <v>32</v>
      </c>
      <c r="CC283" s="12">
        <v>0</v>
      </c>
      <c r="CD283" s="12">
        <v>6</v>
      </c>
      <c r="CE283" s="12">
        <v>46</v>
      </c>
      <c r="CG283" s="12">
        <v>0.5</v>
      </c>
      <c r="CH283" s="12">
        <v>0</v>
      </c>
      <c r="CI283" s="12">
        <v>12</v>
      </c>
      <c r="CJ283" s="12">
        <v>0</v>
      </c>
      <c r="CK283" s="12">
        <v>0</v>
      </c>
      <c r="CL283" s="12">
        <v>0</v>
      </c>
      <c r="CN283" s="12">
        <v>2</v>
      </c>
      <c r="CP283" s="12">
        <v>1.5</v>
      </c>
      <c r="CR283" s="12">
        <f t="shared" si="170"/>
        <v>32</v>
      </c>
      <c r="CS283" s="12">
        <f t="shared" si="171"/>
        <v>46</v>
      </c>
      <c r="CT283" s="12">
        <f t="shared" si="172"/>
        <v>12</v>
      </c>
      <c r="CU283" s="12">
        <f t="shared" si="173"/>
        <v>3.5</v>
      </c>
      <c r="CX283" t="s">
        <v>116</v>
      </c>
    </row>
    <row r="284" spans="1:102" x14ac:dyDescent="0.2">
      <c r="A284">
        <v>2017</v>
      </c>
      <c r="B284" t="s">
        <v>620</v>
      </c>
      <c r="C284" s="1" t="s">
        <v>103</v>
      </c>
      <c r="D284" s="17">
        <v>38126</v>
      </c>
      <c r="E284" t="s">
        <v>104</v>
      </c>
      <c r="F284" t="s">
        <v>105</v>
      </c>
      <c r="G284" t="s">
        <v>106</v>
      </c>
      <c r="I284" t="s">
        <v>106</v>
      </c>
      <c r="J284">
        <v>2013</v>
      </c>
      <c r="K284">
        <f t="shared" si="165"/>
        <v>4</v>
      </c>
      <c r="L284" t="s">
        <v>122</v>
      </c>
      <c r="M284" t="s">
        <v>122</v>
      </c>
      <c r="N284" t="s">
        <v>360</v>
      </c>
      <c r="O284" s="3">
        <v>275050</v>
      </c>
      <c r="P284" s="3">
        <v>275050</v>
      </c>
      <c r="Q284" s="3">
        <v>301372</v>
      </c>
      <c r="R284" s="4">
        <v>1.0956989638247592</v>
      </c>
      <c r="S284" s="5">
        <f>SUM(T284:AJ284)</f>
        <v>275050</v>
      </c>
      <c r="T284" s="5">
        <f>P284*(AM284/100)</f>
        <v>143026</v>
      </c>
      <c r="U284" s="5">
        <f>P284*(AN284/100)</f>
        <v>0</v>
      </c>
      <c r="V284" s="5">
        <f>P284*(AO284/100)</f>
        <v>19253.500000000004</v>
      </c>
      <c r="W284" s="5">
        <f>P284*(AP284/100)</f>
        <v>0</v>
      </c>
      <c r="X284" s="5">
        <f>P284*(AQ284/100)</f>
        <v>16503</v>
      </c>
      <c r="Y284" s="5">
        <f>P284*(AR284/100)</f>
        <v>41257.5</v>
      </c>
      <c r="Z284" s="5">
        <f>P284*(AS284/100)</f>
        <v>8251.5</v>
      </c>
      <c r="AA284" s="5">
        <f>P284*(AT284/100)</f>
        <v>27505</v>
      </c>
      <c r="AB284" s="5">
        <f>P284*(AU284/100)</f>
        <v>11002</v>
      </c>
      <c r="AC284" s="5">
        <f>P284*(AV284/100)</f>
        <v>8251.5</v>
      </c>
      <c r="AD284" s="5">
        <f>$P$317*AW284</f>
        <v>0</v>
      </c>
      <c r="AE284" s="5">
        <f>P284*(AX284/100)</f>
        <v>0</v>
      </c>
      <c r="AF284" s="5">
        <f>P284*(AY284/100)</f>
        <v>0</v>
      </c>
      <c r="AG284" s="5">
        <f>$P$317*AZ284</f>
        <v>0</v>
      </c>
      <c r="AH284" s="5">
        <f>P284*(BA284/100)</f>
        <v>0</v>
      </c>
      <c r="AI284" s="5">
        <f>$P$317*BB284</f>
        <v>0</v>
      </c>
      <c r="AJ284" s="5">
        <f>P284*(BC284/100)</f>
        <v>0</v>
      </c>
      <c r="AL284" s="6">
        <f t="shared" si="167"/>
        <v>100</v>
      </c>
      <c r="AM284" s="6">
        <v>52</v>
      </c>
      <c r="AN284" s="6">
        <v>0</v>
      </c>
      <c r="AO284" s="6">
        <v>7</v>
      </c>
      <c r="AP284" s="6">
        <v>0</v>
      </c>
      <c r="AQ284" s="6">
        <v>6</v>
      </c>
      <c r="AR284" s="6">
        <v>15</v>
      </c>
      <c r="AS284" s="6">
        <v>3</v>
      </c>
      <c r="AT284" s="6">
        <v>10</v>
      </c>
      <c r="AU284" s="6">
        <v>4</v>
      </c>
      <c r="AV284" s="6">
        <v>3</v>
      </c>
      <c r="AW284" s="6">
        <v>0</v>
      </c>
      <c r="AX284" s="6">
        <v>0</v>
      </c>
      <c r="AY284" s="6">
        <v>0</v>
      </c>
      <c r="AZ284" s="6"/>
      <c r="BA284" s="6">
        <v>0</v>
      </c>
      <c r="BB284" s="6"/>
      <c r="BC284" s="6">
        <v>0</v>
      </c>
      <c r="BD284" s="6"/>
      <c r="BE284" s="12">
        <f t="shared" si="168"/>
        <v>7</v>
      </c>
      <c r="BF284" s="12">
        <f t="shared" si="169"/>
        <v>20</v>
      </c>
      <c r="BG284" s="3">
        <f t="shared" si="162"/>
        <v>275050</v>
      </c>
      <c r="BH284" s="5">
        <v>247545</v>
      </c>
      <c r="BI284" s="5">
        <v>0</v>
      </c>
      <c r="BJ284" s="5">
        <v>0</v>
      </c>
      <c r="BK284" s="5">
        <v>8251.5</v>
      </c>
      <c r="BL284" s="5">
        <v>0</v>
      </c>
      <c r="BM284" s="5">
        <v>0</v>
      </c>
      <c r="BN284" s="5">
        <v>0</v>
      </c>
      <c r="BO284" s="5">
        <v>0</v>
      </c>
      <c r="BP284" s="5">
        <v>0</v>
      </c>
      <c r="BQ284" s="5">
        <v>0</v>
      </c>
      <c r="BR284" s="5">
        <v>19253.500000000004</v>
      </c>
      <c r="BS284" s="5">
        <v>0</v>
      </c>
      <c r="BT284" s="5">
        <v>0</v>
      </c>
      <c r="BU284" s="5">
        <v>0</v>
      </c>
      <c r="BV284" s="5"/>
      <c r="BW284" s="5">
        <v>0</v>
      </c>
      <c r="BY284" t="s">
        <v>109</v>
      </c>
      <c r="BZ284" s="12">
        <f t="shared" si="164"/>
        <v>100</v>
      </c>
      <c r="CA284" s="12">
        <v>90</v>
      </c>
      <c r="CB284" s="12">
        <v>0</v>
      </c>
      <c r="CC284" s="12">
        <v>0</v>
      </c>
      <c r="CD284" s="12">
        <v>3</v>
      </c>
      <c r="CE284" s="12">
        <v>0</v>
      </c>
      <c r="CG284" s="12">
        <v>0</v>
      </c>
      <c r="CH284" s="12">
        <v>0</v>
      </c>
      <c r="CI284" s="12">
        <v>0</v>
      </c>
      <c r="CJ284" s="12">
        <v>0</v>
      </c>
      <c r="CK284" s="12">
        <v>7</v>
      </c>
      <c r="CL284" s="12">
        <v>0</v>
      </c>
      <c r="CN284" s="12">
        <v>0</v>
      </c>
      <c r="CP284" s="12">
        <v>0</v>
      </c>
      <c r="CR284" s="12">
        <f t="shared" si="170"/>
        <v>0</v>
      </c>
      <c r="CS284" s="12">
        <f t="shared" si="171"/>
        <v>0</v>
      </c>
      <c r="CT284" s="12">
        <f t="shared" si="172"/>
        <v>7</v>
      </c>
      <c r="CU284" s="12">
        <f t="shared" si="173"/>
        <v>0</v>
      </c>
      <c r="CX284" t="s">
        <v>126</v>
      </c>
    </row>
    <row r="285" spans="1:102" x14ac:dyDescent="0.2">
      <c r="A285">
        <v>2017</v>
      </c>
      <c r="B285" t="s">
        <v>621</v>
      </c>
      <c r="C285" s="1" t="s">
        <v>103</v>
      </c>
      <c r="D285" s="17">
        <v>37209</v>
      </c>
      <c r="E285" t="s">
        <v>104</v>
      </c>
      <c r="F285" t="s">
        <v>105</v>
      </c>
      <c r="G285" t="s">
        <v>106</v>
      </c>
      <c r="I285" t="s">
        <v>106</v>
      </c>
      <c r="J285">
        <v>2012</v>
      </c>
      <c r="K285">
        <f t="shared" si="165"/>
        <v>5</v>
      </c>
      <c r="L285" t="s">
        <v>122</v>
      </c>
      <c r="M285" t="s">
        <v>122</v>
      </c>
      <c r="N285" t="s">
        <v>356</v>
      </c>
      <c r="O285" s="3">
        <v>210000</v>
      </c>
      <c r="P285" s="3">
        <v>210000</v>
      </c>
      <c r="S285" s="5">
        <f>SUM(T285:AJ285)</f>
        <v>210000</v>
      </c>
      <c r="T285" s="5">
        <f>P285*(AM285/100)</f>
        <v>180600</v>
      </c>
      <c r="U285" s="5">
        <f>P285*(AN285/100)</f>
        <v>2100</v>
      </c>
      <c r="V285" s="5">
        <f>P285*(AO285/100)</f>
        <v>2100</v>
      </c>
      <c r="W285" s="5">
        <f>P285*(AP285/100)</f>
        <v>2100</v>
      </c>
      <c r="X285" s="5">
        <f>P285*(AQ285/100)</f>
        <v>840</v>
      </c>
      <c r="Y285" s="5">
        <f>P285*(AR285/100)</f>
        <v>16800</v>
      </c>
      <c r="Z285" s="5">
        <f>P285*(AS285/100)</f>
        <v>1050</v>
      </c>
      <c r="AA285" s="5">
        <f>P285*(AT285/100)</f>
        <v>0</v>
      </c>
      <c r="AB285" s="5">
        <f>P285*(AU285/100)</f>
        <v>0</v>
      </c>
      <c r="AC285" s="5">
        <f>P285*(AV285/100)</f>
        <v>4200</v>
      </c>
      <c r="AD285" s="5">
        <f>$P$331*AW285</f>
        <v>0</v>
      </c>
      <c r="AE285" s="5">
        <f>P285*(AX285/100)</f>
        <v>210</v>
      </c>
      <c r="AF285" s="5">
        <f>P285*(AY285/100)</f>
        <v>0</v>
      </c>
      <c r="AG285" s="5">
        <f>$P$331*AZ285</f>
        <v>0</v>
      </c>
      <c r="AH285" s="5">
        <f>P285*(BA285/100)</f>
        <v>0</v>
      </c>
      <c r="AI285" s="5"/>
      <c r="AJ285" s="5">
        <f>P285*(BC285/100)</f>
        <v>0</v>
      </c>
      <c r="AL285" s="6">
        <f t="shared" si="167"/>
        <v>100</v>
      </c>
      <c r="AM285" s="6">
        <v>86</v>
      </c>
      <c r="AN285" s="6">
        <v>1</v>
      </c>
      <c r="AO285" s="6">
        <v>1</v>
      </c>
      <c r="AP285" s="6">
        <v>1</v>
      </c>
      <c r="AQ285" s="6">
        <v>0.4</v>
      </c>
      <c r="AR285" s="6">
        <v>8</v>
      </c>
      <c r="AS285" s="6">
        <v>0.5</v>
      </c>
      <c r="AT285" s="6">
        <v>0</v>
      </c>
      <c r="AU285" s="6">
        <v>0</v>
      </c>
      <c r="AV285" s="6">
        <v>2</v>
      </c>
      <c r="AW285" s="6">
        <v>0</v>
      </c>
      <c r="AX285" s="6">
        <v>0.1</v>
      </c>
      <c r="AY285" s="6">
        <v>0</v>
      </c>
      <c r="AZ285" s="6"/>
      <c r="BA285" s="6">
        <v>0</v>
      </c>
      <c r="BB285" s="6"/>
      <c r="BC285" s="6">
        <v>0</v>
      </c>
      <c r="BD285" s="6"/>
      <c r="BE285" s="12">
        <f t="shared" si="168"/>
        <v>2</v>
      </c>
      <c r="BF285" s="12">
        <f t="shared" si="169"/>
        <v>2.6</v>
      </c>
      <c r="BG285" s="3">
        <f t="shared" si="162"/>
        <v>210000</v>
      </c>
      <c r="BH285" s="5">
        <v>0</v>
      </c>
      <c r="BI285" s="5">
        <v>0</v>
      </c>
      <c r="BJ285" s="5">
        <v>0</v>
      </c>
      <c r="BK285" s="5">
        <v>205800</v>
      </c>
      <c r="BL285" s="5">
        <v>0</v>
      </c>
      <c r="BM285" s="5">
        <v>0</v>
      </c>
      <c r="BN285" s="5">
        <v>2100</v>
      </c>
      <c r="BO285" s="5">
        <v>0</v>
      </c>
      <c r="BP285" s="5">
        <v>0</v>
      </c>
      <c r="BQ285" s="5">
        <v>0</v>
      </c>
      <c r="BR285" s="5">
        <v>0</v>
      </c>
      <c r="BS285" s="5">
        <v>0</v>
      </c>
      <c r="BT285" s="5">
        <v>0</v>
      </c>
      <c r="BU285" s="5">
        <v>0</v>
      </c>
      <c r="BV285" s="5"/>
      <c r="BW285" s="5">
        <v>2100</v>
      </c>
      <c r="BY285" t="s">
        <v>109</v>
      </c>
      <c r="BZ285" s="12">
        <f t="shared" si="164"/>
        <v>100</v>
      </c>
      <c r="CA285" s="12">
        <v>0</v>
      </c>
      <c r="CB285" s="12">
        <v>0</v>
      </c>
      <c r="CC285" s="12">
        <v>0</v>
      </c>
      <c r="CD285" s="12">
        <v>98</v>
      </c>
      <c r="CE285" s="12">
        <v>0</v>
      </c>
      <c r="CG285" s="12">
        <v>1</v>
      </c>
      <c r="CH285" s="12">
        <v>0</v>
      </c>
      <c r="CI285" s="12">
        <v>0</v>
      </c>
      <c r="CJ285" s="12">
        <v>0</v>
      </c>
      <c r="CK285" s="12">
        <v>0</v>
      </c>
      <c r="CL285" s="12">
        <v>0</v>
      </c>
      <c r="CN285" s="12">
        <v>0</v>
      </c>
      <c r="CP285" s="12">
        <v>1</v>
      </c>
      <c r="CQ285" t="s">
        <v>592</v>
      </c>
      <c r="CR285" s="12">
        <f t="shared" si="170"/>
        <v>0</v>
      </c>
      <c r="CS285" s="12">
        <f t="shared" si="171"/>
        <v>0</v>
      </c>
      <c r="CT285" s="12">
        <f t="shared" si="172"/>
        <v>0</v>
      </c>
      <c r="CU285" s="12">
        <f t="shared" si="173"/>
        <v>1</v>
      </c>
      <c r="CX285" t="s">
        <v>126</v>
      </c>
    </row>
    <row r="286" spans="1:102" x14ac:dyDescent="0.2">
      <c r="A286">
        <v>2017</v>
      </c>
      <c r="B286" t="s">
        <v>622</v>
      </c>
      <c r="C286" s="1" t="s">
        <v>178</v>
      </c>
      <c r="D286" s="13"/>
      <c r="E286" t="s">
        <v>104</v>
      </c>
      <c r="F286" t="s">
        <v>105</v>
      </c>
      <c r="G286" t="s">
        <v>106</v>
      </c>
      <c r="I286" t="s">
        <v>106</v>
      </c>
      <c r="J286">
        <v>2011</v>
      </c>
      <c r="K286">
        <f t="shared" si="165"/>
        <v>6</v>
      </c>
      <c r="L286" t="s">
        <v>131</v>
      </c>
      <c r="M286" t="s">
        <v>131</v>
      </c>
      <c r="N286" t="s">
        <v>356</v>
      </c>
      <c r="O286" s="3">
        <v>257908</v>
      </c>
      <c r="P286" s="3">
        <v>257908</v>
      </c>
      <c r="Q286" s="3">
        <v>332122</v>
      </c>
      <c r="R286" s="4">
        <v>1.2877537726631201</v>
      </c>
      <c r="S286" s="5">
        <f>SUM(T286:AJ286)</f>
        <v>257908</v>
      </c>
      <c r="T286" s="5">
        <v>176776</v>
      </c>
      <c r="U286" s="5">
        <v>3548</v>
      </c>
      <c r="V286" s="5">
        <v>16522</v>
      </c>
      <c r="W286" s="5">
        <v>0</v>
      </c>
      <c r="X286" s="5">
        <v>0</v>
      </c>
      <c r="Y286" s="5">
        <v>39535</v>
      </c>
      <c r="Z286" s="5">
        <v>6886</v>
      </c>
      <c r="AA286" s="5">
        <v>579</v>
      </c>
      <c r="AB286" s="5">
        <v>0</v>
      </c>
      <c r="AC286" s="5">
        <v>14062</v>
      </c>
      <c r="AD286" s="5">
        <v>0</v>
      </c>
      <c r="AE286" s="5">
        <f>P286*(AX286/100)</f>
        <v>0</v>
      </c>
      <c r="AF286" s="5">
        <f>P286*(AY286/100)</f>
        <v>0</v>
      </c>
      <c r="AG286" s="5" t="s">
        <v>623</v>
      </c>
      <c r="AH286" s="5">
        <v>0</v>
      </c>
      <c r="AJ286" s="3">
        <v>0</v>
      </c>
      <c r="AL286" s="6">
        <f t="shared" si="167"/>
        <v>100</v>
      </c>
      <c r="AM286" s="6">
        <v>68.542270887293142</v>
      </c>
      <c r="AN286" s="6">
        <v>1.3756843525598277</v>
      </c>
      <c r="AO286" s="6">
        <v>6.4061603362439321</v>
      </c>
      <c r="AP286" s="6">
        <v>0</v>
      </c>
      <c r="AQ286" s="6">
        <v>0</v>
      </c>
      <c r="AR286" s="6">
        <v>15.329109604975418</v>
      </c>
      <c r="AS286" s="6">
        <v>2.6699443212308265</v>
      </c>
      <c r="AT286" s="6">
        <v>0.22449865843634167</v>
      </c>
      <c r="AU286" s="6">
        <v>0</v>
      </c>
      <c r="AV286" s="6">
        <v>5.4523318392605118</v>
      </c>
      <c r="AW286" s="6">
        <v>0</v>
      </c>
      <c r="AX286" s="6">
        <v>0</v>
      </c>
      <c r="AY286" s="6">
        <v>0</v>
      </c>
      <c r="AZ286" s="6"/>
      <c r="BA286" s="6">
        <v>0</v>
      </c>
      <c r="BB286" s="6"/>
      <c r="BC286" s="6">
        <v>0</v>
      </c>
      <c r="BD286" s="6"/>
      <c r="BE286" s="12">
        <f t="shared" si="168"/>
        <v>6.4061603362439321</v>
      </c>
      <c r="BF286" s="12">
        <f t="shared" si="169"/>
        <v>8.3467748189276794</v>
      </c>
      <c r="BG286" s="3">
        <f t="shared" ref="BG286:BG349" si="176">SUM(BH286:BW286)</f>
        <v>257908</v>
      </c>
      <c r="BH286">
        <v>0</v>
      </c>
      <c r="BI286">
        <v>0</v>
      </c>
      <c r="BJ286">
        <v>40835</v>
      </c>
      <c r="BK286">
        <v>150346</v>
      </c>
      <c r="BL286">
        <v>66646</v>
      </c>
      <c r="BN286">
        <v>0</v>
      </c>
      <c r="BO286">
        <v>81</v>
      </c>
      <c r="BP286">
        <v>0</v>
      </c>
      <c r="BQ286">
        <v>0</v>
      </c>
      <c r="BR286">
        <v>0</v>
      </c>
      <c r="BS286">
        <v>0</v>
      </c>
      <c r="BU286">
        <v>0</v>
      </c>
      <c r="BW286">
        <v>0</v>
      </c>
      <c r="BY286" t="s">
        <v>109</v>
      </c>
      <c r="BZ286" s="12">
        <f t="shared" si="164"/>
        <v>100</v>
      </c>
      <c r="CA286" s="12">
        <v>0</v>
      </c>
      <c r="CB286" s="12">
        <v>0</v>
      </c>
      <c r="CC286" s="12">
        <v>15.833165314763406</v>
      </c>
      <c r="CD286" s="12">
        <v>58.294430572142005</v>
      </c>
      <c r="CE286" s="12">
        <v>25.840997565023187</v>
      </c>
      <c r="CF286" s="12" t="s">
        <v>357</v>
      </c>
      <c r="CG286" s="12">
        <v>0</v>
      </c>
      <c r="CH286" s="12">
        <v>3.1406548071405298E-2</v>
      </c>
      <c r="CI286" s="12">
        <v>0</v>
      </c>
      <c r="CJ286" s="12">
        <v>0</v>
      </c>
      <c r="CK286" s="12">
        <v>0</v>
      </c>
      <c r="CL286" s="12">
        <v>0</v>
      </c>
      <c r="CM286" s="12" t="s">
        <v>357</v>
      </c>
      <c r="CN286" s="12">
        <v>0</v>
      </c>
      <c r="CP286" s="12">
        <v>0</v>
      </c>
      <c r="CR286" s="12">
        <f t="shared" si="170"/>
        <v>15.833165314763406</v>
      </c>
      <c r="CS286" s="12">
        <f t="shared" si="171"/>
        <v>25.840997565023187</v>
      </c>
      <c r="CT286" s="12">
        <f t="shared" si="172"/>
        <v>3.1406548071405298E-2</v>
      </c>
      <c r="CU286" s="12">
        <f t="shared" si="173"/>
        <v>0</v>
      </c>
      <c r="CX286" t="s">
        <v>116</v>
      </c>
    </row>
    <row r="287" spans="1:102" x14ac:dyDescent="0.2">
      <c r="A287">
        <v>2017</v>
      </c>
      <c r="B287" t="s">
        <v>624</v>
      </c>
      <c r="C287" s="1" t="s">
        <v>103</v>
      </c>
      <c r="D287" s="17">
        <v>38104</v>
      </c>
      <c r="E287" t="s">
        <v>104</v>
      </c>
      <c r="F287" t="s">
        <v>105</v>
      </c>
      <c r="G287" t="s">
        <v>106</v>
      </c>
      <c r="I287" t="s">
        <v>106</v>
      </c>
      <c r="J287">
        <v>2012</v>
      </c>
      <c r="K287">
        <f t="shared" si="165"/>
        <v>5</v>
      </c>
      <c r="L287" t="s">
        <v>122</v>
      </c>
      <c r="M287" t="s">
        <v>122</v>
      </c>
      <c r="N287" t="s">
        <v>360</v>
      </c>
      <c r="AL287" s="6">
        <f t="shared" si="167"/>
        <v>100</v>
      </c>
      <c r="AM287" s="6">
        <v>97</v>
      </c>
      <c r="AN287" s="6">
        <v>0</v>
      </c>
      <c r="AO287" s="6">
        <v>0</v>
      </c>
      <c r="AP287" s="6">
        <v>0</v>
      </c>
      <c r="AQ287" s="6">
        <v>0</v>
      </c>
      <c r="AR287" s="6">
        <v>3</v>
      </c>
      <c r="AS287" s="6">
        <v>0</v>
      </c>
      <c r="AT287" s="6">
        <v>0</v>
      </c>
      <c r="AU287" s="6">
        <v>0</v>
      </c>
      <c r="AV287" s="6">
        <v>0</v>
      </c>
      <c r="AW287" s="6">
        <v>0</v>
      </c>
      <c r="AX287" s="6">
        <v>0</v>
      </c>
      <c r="AY287" s="6">
        <v>0</v>
      </c>
      <c r="AZ287" s="6"/>
      <c r="BA287" s="6">
        <v>0</v>
      </c>
      <c r="BB287" s="6"/>
      <c r="BC287" s="6">
        <v>0</v>
      </c>
      <c r="BD287" s="6"/>
      <c r="BE287" s="12">
        <f t="shared" si="168"/>
        <v>0</v>
      </c>
      <c r="BF287" s="12">
        <f t="shared" si="169"/>
        <v>0</v>
      </c>
      <c r="BG287" s="3">
        <f t="shared" si="176"/>
        <v>0</v>
      </c>
      <c r="BH287" s="5"/>
      <c r="BI287" s="5"/>
      <c r="BJ287" s="5"/>
      <c r="BK287" s="5"/>
      <c r="BL287" s="5"/>
      <c r="BM287" s="5"/>
      <c r="BN287" s="5"/>
      <c r="BO287" s="5"/>
      <c r="BP287" s="5"/>
      <c r="BQ287" s="5"/>
      <c r="BR287" s="5"/>
      <c r="BS287" s="5"/>
      <c r="BT287" s="5"/>
      <c r="BU287" s="5"/>
      <c r="BV287" s="5"/>
      <c r="BW287" s="5"/>
      <c r="BY287" t="s">
        <v>109</v>
      </c>
      <c r="BZ287" s="12">
        <f t="shared" si="164"/>
        <v>100</v>
      </c>
      <c r="CA287" s="12">
        <v>94</v>
      </c>
      <c r="CB287" s="12">
        <v>0</v>
      </c>
      <c r="CC287" s="12">
        <v>0</v>
      </c>
      <c r="CD287" s="12">
        <v>6</v>
      </c>
      <c r="CE287" s="12">
        <v>0</v>
      </c>
      <c r="CG287" s="12">
        <v>0</v>
      </c>
      <c r="CH287" s="12">
        <v>0</v>
      </c>
      <c r="CI287" s="12">
        <v>0</v>
      </c>
      <c r="CJ287" s="12">
        <v>0</v>
      </c>
      <c r="CK287" s="12">
        <v>0</v>
      </c>
      <c r="CL287" s="12">
        <v>0</v>
      </c>
      <c r="CN287" s="12">
        <v>0</v>
      </c>
      <c r="CP287" s="12">
        <v>0</v>
      </c>
      <c r="CR287" s="12">
        <f t="shared" si="170"/>
        <v>0</v>
      </c>
      <c r="CS287" s="12">
        <f t="shared" si="171"/>
        <v>0</v>
      </c>
      <c r="CT287" s="12">
        <f t="shared" si="172"/>
        <v>0</v>
      </c>
      <c r="CU287" s="12">
        <f t="shared" si="173"/>
        <v>0</v>
      </c>
      <c r="CX287" t="s">
        <v>116</v>
      </c>
    </row>
    <row r="288" spans="1:102" x14ac:dyDescent="0.2">
      <c r="A288">
        <v>2017</v>
      </c>
      <c r="B288" t="s">
        <v>625</v>
      </c>
      <c r="C288" s="1" t="s">
        <v>135</v>
      </c>
      <c r="D288" s="17">
        <v>12601</v>
      </c>
      <c r="E288" t="s">
        <v>136</v>
      </c>
      <c r="F288" t="s">
        <v>137</v>
      </c>
      <c r="G288" t="s">
        <v>120</v>
      </c>
      <c r="I288" t="s">
        <v>121</v>
      </c>
      <c r="J288">
        <v>2005</v>
      </c>
      <c r="K288">
        <f t="shared" si="165"/>
        <v>12</v>
      </c>
      <c r="L288" t="s">
        <v>154</v>
      </c>
      <c r="M288" t="s">
        <v>149</v>
      </c>
      <c r="N288" t="s">
        <v>356</v>
      </c>
      <c r="O288" s="3">
        <v>7000000</v>
      </c>
      <c r="P288" s="3">
        <v>7000000</v>
      </c>
      <c r="Q288" s="3">
        <v>5900000</v>
      </c>
      <c r="R288" s="4">
        <v>0.84285714285714286</v>
      </c>
      <c r="S288" s="5">
        <f t="shared" ref="S288:S293" si="177">SUM(T288:AJ288)</f>
        <v>7000000</v>
      </c>
      <c r="T288" s="5">
        <f>P288*(AM288/100)</f>
        <v>0</v>
      </c>
      <c r="U288" s="5">
        <f>P288*(AN288/100)</f>
        <v>0</v>
      </c>
      <c r="V288" s="5">
        <f>P288*(AO288/100)</f>
        <v>0</v>
      </c>
      <c r="W288" s="5">
        <f>P288*(AP288/100)</f>
        <v>0</v>
      </c>
      <c r="X288" s="5">
        <f>P288*(AQ288/100)</f>
        <v>7000000</v>
      </c>
      <c r="Y288" s="5">
        <f>P288*(AR288/100)</f>
        <v>0</v>
      </c>
      <c r="Z288" s="5">
        <f>P288*(AS288/100)</f>
        <v>0</v>
      </c>
      <c r="AA288" s="5">
        <f>P288*(AT288/100)</f>
        <v>0</v>
      </c>
      <c r="AB288" s="5">
        <f>P288*(AU288/100)</f>
        <v>0</v>
      </c>
      <c r="AC288" s="5">
        <f>P288*(AV288/100)</f>
        <v>0</v>
      </c>
      <c r="AD288" s="5">
        <f>$P$294*AW288</f>
        <v>0</v>
      </c>
      <c r="AE288" s="5">
        <f>P288*(AX288/100)</f>
        <v>0</v>
      </c>
      <c r="AF288" s="5">
        <f>P288*(AY288/100)</f>
        <v>0</v>
      </c>
      <c r="AG288" s="5">
        <f>$P$294*AZ288</f>
        <v>0</v>
      </c>
      <c r="AH288" s="5">
        <f>P288*(BA288/100)</f>
        <v>0</v>
      </c>
      <c r="AI288" s="5">
        <f>$P$294*BB288</f>
        <v>0</v>
      </c>
      <c r="AJ288" s="5">
        <f>P288*(BC288/100)</f>
        <v>0</v>
      </c>
      <c r="AL288" s="6">
        <f t="shared" si="167"/>
        <v>100</v>
      </c>
      <c r="AM288" s="6">
        <v>0</v>
      </c>
      <c r="AN288" s="6">
        <v>0</v>
      </c>
      <c r="AO288" s="6">
        <v>0</v>
      </c>
      <c r="AP288" s="6">
        <v>0</v>
      </c>
      <c r="AQ288" s="6">
        <v>100</v>
      </c>
      <c r="AR288" s="6">
        <v>0</v>
      </c>
      <c r="AS288" s="6">
        <v>0</v>
      </c>
      <c r="AT288" s="6">
        <v>0</v>
      </c>
      <c r="AU288" s="6">
        <v>0</v>
      </c>
      <c r="AV288" s="6">
        <v>0</v>
      </c>
      <c r="AW288" s="6">
        <v>0</v>
      </c>
      <c r="AX288" s="6">
        <v>0</v>
      </c>
      <c r="AY288" s="6">
        <v>0</v>
      </c>
      <c r="AZ288" s="6"/>
      <c r="BA288" s="6">
        <v>0</v>
      </c>
      <c r="BB288" s="6"/>
      <c r="BC288" s="6">
        <v>0</v>
      </c>
      <c r="BD288" s="6"/>
      <c r="BE288" s="12">
        <f t="shared" si="168"/>
        <v>0</v>
      </c>
      <c r="BF288" s="12">
        <f t="shared" si="169"/>
        <v>0</v>
      </c>
      <c r="BG288" s="3">
        <f t="shared" si="176"/>
        <v>7000000</v>
      </c>
      <c r="BH288" s="5">
        <v>0</v>
      </c>
      <c r="BI288" s="5">
        <v>1400000</v>
      </c>
      <c r="BJ288" s="5">
        <v>700000</v>
      </c>
      <c r="BK288" s="5">
        <v>0</v>
      </c>
      <c r="BL288" s="5">
        <v>4900000</v>
      </c>
      <c r="BM288" s="5">
        <v>0</v>
      </c>
      <c r="BN288" s="5">
        <v>0</v>
      </c>
      <c r="BO288" s="5">
        <v>0</v>
      </c>
      <c r="BP288" s="5">
        <v>0</v>
      </c>
      <c r="BQ288" s="5">
        <v>0</v>
      </c>
      <c r="BR288" s="5">
        <v>0</v>
      </c>
      <c r="BS288" s="5">
        <v>0</v>
      </c>
      <c r="BT288" s="5">
        <v>0</v>
      </c>
      <c r="BU288" s="5">
        <v>0</v>
      </c>
      <c r="BV288" s="5"/>
      <c r="BW288" s="5">
        <v>0</v>
      </c>
      <c r="BY288" t="s">
        <v>109</v>
      </c>
      <c r="BZ288" s="12">
        <f t="shared" si="164"/>
        <v>100</v>
      </c>
      <c r="CA288" s="12">
        <v>0</v>
      </c>
      <c r="CB288" s="12">
        <v>20</v>
      </c>
      <c r="CC288" s="12">
        <v>10</v>
      </c>
      <c r="CD288" s="12">
        <v>0</v>
      </c>
      <c r="CE288" s="12">
        <v>70</v>
      </c>
      <c r="CG288" s="12">
        <v>0</v>
      </c>
      <c r="CH288" s="12">
        <v>0</v>
      </c>
      <c r="CI288" s="12">
        <v>0</v>
      </c>
      <c r="CJ288" s="12">
        <v>0</v>
      </c>
      <c r="CK288" s="12">
        <v>0</v>
      </c>
      <c r="CL288" s="12">
        <v>0</v>
      </c>
      <c r="CN288" s="12">
        <v>0</v>
      </c>
      <c r="CP288" s="12">
        <v>0</v>
      </c>
      <c r="CR288" s="12">
        <f t="shared" si="170"/>
        <v>30</v>
      </c>
      <c r="CS288" s="12">
        <f t="shared" si="171"/>
        <v>70</v>
      </c>
      <c r="CT288" s="12">
        <f t="shared" si="172"/>
        <v>0</v>
      </c>
      <c r="CU288" s="12">
        <f t="shared" si="173"/>
        <v>0</v>
      </c>
      <c r="CX288" t="s">
        <v>110</v>
      </c>
    </row>
    <row r="289" spans="1:102" x14ac:dyDescent="0.2">
      <c r="A289">
        <v>2017</v>
      </c>
      <c r="B289" t="s">
        <v>626</v>
      </c>
      <c r="C289" s="1" t="s">
        <v>135</v>
      </c>
      <c r="D289" s="17">
        <v>12015</v>
      </c>
      <c r="E289" t="s">
        <v>136</v>
      </c>
      <c r="F289" t="s">
        <v>137</v>
      </c>
      <c r="G289" t="s">
        <v>120</v>
      </c>
      <c r="I289" t="s">
        <v>121</v>
      </c>
      <c r="J289">
        <v>2011</v>
      </c>
      <c r="K289">
        <f t="shared" si="165"/>
        <v>6</v>
      </c>
      <c r="L289" t="s">
        <v>131</v>
      </c>
      <c r="M289" t="s">
        <v>131</v>
      </c>
      <c r="N289" t="s">
        <v>381</v>
      </c>
      <c r="O289" s="3">
        <v>3000000</v>
      </c>
      <c r="P289" s="3">
        <v>3000000</v>
      </c>
      <c r="Q289" s="3">
        <v>2900000</v>
      </c>
      <c r="R289" s="4">
        <v>0.96666666666666667</v>
      </c>
      <c r="S289" s="5">
        <f t="shared" si="177"/>
        <v>3000000</v>
      </c>
      <c r="T289" s="5">
        <f>P289*(AM289/100)</f>
        <v>2670000</v>
      </c>
      <c r="U289" s="5">
        <f>P289*(AN289/100)</f>
        <v>150000</v>
      </c>
      <c r="V289" s="5">
        <f>P289*(AO289/100)</f>
        <v>0</v>
      </c>
      <c r="W289" s="5">
        <f>P289*(AP289/100)</f>
        <v>0</v>
      </c>
      <c r="X289" s="5">
        <f>P289*(AQ289/100)</f>
        <v>30000</v>
      </c>
      <c r="Y289" s="5">
        <f>P289*(AR289/100)</f>
        <v>0</v>
      </c>
      <c r="Z289" s="5">
        <f>P289*(AS289/100)</f>
        <v>30000</v>
      </c>
      <c r="AA289" s="5">
        <f>P289*(AT289/100)</f>
        <v>90000</v>
      </c>
      <c r="AB289" s="5">
        <f>P289*(AU289/100)</f>
        <v>0</v>
      </c>
      <c r="AC289" s="5">
        <f>P289*(AV289/100)</f>
        <v>30000</v>
      </c>
      <c r="AD289" s="5">
        <f>$P$302*AW289</f>
        <v>0</v>
      </c>
      <c r="AE289" s="5">
        <f>P289*(AX289/100)</f>
        <v>0</v>
      </c>
      <c r="AF289" s="5">
        <f>P289*(AY289/100)</f>
        <v>0</v>
      </c>
      <c r="AG289" s="5">
        <f>$P$302*AZ289</f>
        <v>0</v>
      </c>
      <c r="AH289" s="5">
        <f>P289*(BA289/100)</f>
        <v>0</v>
      </c>
      <c r="AI289" s="5">
        <f>$P$302*BB289</f>
        <v>0</v>
      </c>
      <c r="AJ289" s="5">
        <f>P289*(BC289/100)</f>
        <v>0</v>
      </c>
      <c r="AL289" s="6">
        <f t="shared" si="167"/>
        <v>100</v>
      </c>
      <c r="AM289" s="6">
        <v>89</v>
      </c>
      <c r="AN289" s="6">
        <v>5</v>
      </c>
      <c r="AO289" s="6">
        <v>0</v>
      </c>
      <c r="AP289" s="6">
        <v>0</v>
      </c>
      <c r="AQ289" s="6">
        <v>1</v>
      </c>
      <c r="AR289" s="6">
        <v>0</v>
      </c>
      <c r="AS289" s="6">
        <v>1</v>
      </c>
      <c r="AT289" s="6">
        <v>3</v>
      </c>
      <c r="AU289" s="6">
        <v>0</v>
      </c>
      <c r="AV289" s="6">
        <v>1</v>
      </c>
      <c r="AW289" s="6">
        <v>0</v>
      </c>
      <c r="AX289" s="6">
        <v>0</v>
      </c>
      <c r="AY289" s="6">
        <v>0</v>
      </c>
      <c r="AZ289" s="6"/>
      <c r="BA289" s="6">
        <v>0</v>
      </c>
      <c r="BB289" s="6"/>
      <c r="BC289" s="6">
        <v>0</v>
      </c>
      <c r="BD289" s="6"/>
      <c r="BE289" s="12">
        <f t="shared" si="168"/>
        <v>0</v>
      </c>
      <c r="BF289" s="12">
        <f t="shared" si="169"/>
        <v>5</v>
      </c>
      <c r="BG289" s="3">
        <f t="shared" si="176"/>
        <v>3000000</v>
      </c>
      <c r="BH289" s="5">
        <v>3000000</v>
      </c>
      <c r="BI289" s="5">
        <v>0</v>
      </c>
      <c r="BJ289" s="5">
        <v>0</v>
      </c>
      <c r="BK289" s="5">
        <v>0</v>
      </c>
      <c r="BL289" s="5">
        <v>0</v>
      </c>
      <c r="BM289" s="5">
        <v>0</v>
      </c>
      <c r="BN289" s="5">
        <v>0</v>
      </c>
      <c r="BO289" s="5">
        <v>0</v>
      </c>
      <c r="BP289" s="5">
        <v>0</v>
      </c>
      <c r="BQ289" s="5">
        <v>0</v>
      </c>
      <c r="BR289" s="5">
        <v>0</v>
      </c>
      <c r="BS289" s="5">
        <v>0</v>
      </c>
      <c r="BT289" s="5">
        <v>0</v>
      </c>
      <c r="BU289" s="5">
        <v>0</v>
      </c>
      <c r="BV289" s="5"/>
      <c r="BW289" s="5">
        <v>0</v>
      </c>
      <c r="BY289" t="s">
        <v>109</v>
      </c>
      <c r="BZ289" s="12">
        <f t="shared" si="164"/>
        <v>100</v>
      </c>
      <c r="CA289" s="12">
        <v>100</v>
      </c>
      <c r="CB289" s="12">
        <v>0</v>
      </c>
      <c r="CC289" s="12">
        <v>0</v>
      </c>
      <c r="CD289" s="12">
        <v>0</v>
      </c>
      <c r="CE289" s="12">
        <v>0</v>
      </c>
      <c r="CG289" s="12">
        <v>0</v>
      </c>
      <c r="CH289" s="12">
        <v>0</v>
      </c>
      <c r="CI289" s="12">
        <v>0</v>
      </c>
      <c r="CJ289" s="12">
        <v>0</v>
      </c>
      <c r="CK289" s="12">
        <v>0</v>
      </c>
      <c r="CL289" s="12">
        <v>0</v>
      </c>
      <c r="CN289" s="12">
        <v>0</v>
      </c>
      <c r="CP289" s="12">
        <v>0</v>
      </c>
      <c r="CR289" s="12">
        <f t="shared" si="170"/>
        <v>0</v>
      </c>
      <c r="CS289" s="12">
        <f t="shared" si="171"/>
        <v>0</v>
      </c>
      <c r="CT289" s="12">
        <f t="shared" si="172"/>
        <v>0</v>
      </c>
      <c r="CU289" s="12">
        <f t="shared" si="173"/>
        <v>0</v>
      </c>
      <c r="CX289" t="s">
        <v>126</v>
      </c>
    </row>
    <row r="290" spans="1:102" x14ac:dyDescent="0.2">
      <c r="A290">
        <v>2017</v>
      </c>
      <c r="B290" t="s">
        <v>627</v>
      </c>
      <c r="C290" s="1" t="s">
        <v>180</v>
      </c>
      <c r="D290" s="17">
        <v>19129</v>
      </c>
      <c r="E290" t="s">
        <v>136</v>
      </c>
      <c r="F290" t="s">
        <v>137</v>
      </c>
      <c r="G290" t="s">
        <v>120</v>
      </c>
      <c r="I290" t="s">
        <v>121</v>
      </c>
      <c r="J290">
        <v>2014</v>
      </c>
      <c r="K290">
        <f t="shared" si="165"/>
        <v>3</v>
      </c>
      <c r="L290" t="s">
        <v>122</v>
      </c>
      <c r="M290" t="s">
        <v>122</v>
      </c>
      <c r="N290" t="s">
        <v>381</v>
      </c>
      <c r="O290" s="3">
        <v>890000</v>
      </c>
      <c r="P290" s="3">
        <v>890000</v>
      </c>
      <c r="Q290" s="3">
        <v>815000</v>
      </c>
      <c r="R290" s="4">
        <v>0.9157303370786517</v>
      </c>
      <c r="S290" s="5">
        <f t="shared" si="177"/>
        <v>890000</v>
      </c>
      <c r="T290" s="5">
        <f>P290*(AM290/100)</f>
        <v>623000</v>
      </c>
      <c r="U290" s="5">
        <f>P290*(AN290/100)</f>
        <v>8900</v>
      </c>
      <c r="V290" s="5">
        <f>P290*(AO290/100)</f>
        <v>97900</v>
      </c>
      <c r="W290" s="5">
        <f>P290*(AP290/100)</f>
        <v>17800</v>
      </c>
      <c r="X290" s="5">
        <f>P290*(AQ290/100)</f>
        <v>35600</v>
      </c>
      <c r="Y290" s="5">
        <f>P290*(AR290/100)</f>
        <v>26700</v>
      </c>
      <c r="Z290" s="5">
        <f>P290*(AS290/100)</f>
        <v>17800</v>
      </c>
      <c r="AA290" s="5">
        <f>P290*(AT290/100)</f>
        <v>26700</v>
      </c>
      <c r="AB290" s="5">
        <f>P290*(AU290/100)</f>
        <v>17800</v>
      </c>
      <c r="AC290" s="5">
        <f>P290*(AV290/100)</f>
        <v>17800</v>
      </c>
      <c r="AD290" s="5">
        <f>$P$298*AW290</f>
        <v>0</v>
      </c>
      <c r="AE290" s="5">
        <f>P290*(AX290/100)</f>
        <v>0</v>
      </c>
      <c r="AF290" s="5">
        <f>P290*(AY290/100)</f>
        <v>0</v>
      </c>
      <c r="AG290" s="5">
        <f>$P$298*AZ290</f>
        <v>0</v>
      </c>
      <c r="AH290" s="5">
        <f>P290*(BA290/100)</f>
        <v>0</v>
      </c>
      <c r="AI290" s="5">
        <f>$P$298*BB290</f>
        <v>0</v>
      </c>
      <c r="AJ290" s="5">
        <f>P290*(BC290/100)</f>
        <v>0</v>
      </c>
      <c r="AL290" s="6">
        <f t="shared" si="167"/>
        <v>100</v>
      </c>
      <c r="AM290" s="6">
        <v>70</v>
      </c>
      <c r="AN290" s="6">
        <v>1</v>
      </c>
      <c r="AO290" s="6">
        <v>11</v>
      </c>
      <c r="AP290" s="6">
        <v>2</v>
      </c>
      <c r="AQ290" s="6">
        <v>4</v>
      </c>
      <c r="AR290" s="6">
        <v>3</v>
      </c>
      <c r="AS290" s="6">
        <v>2</v>
      </c>
      <c r="AT290" s="6">
        <v>3</v>
      </c>
      <c r="AU290" s="6">
        <v>2</v>
      </c>
      <c r="AV290" s="6">
        <v>2</v>
      </c>
      <c r="AW290" s="6">
        <v>0</v>
      </c>
      <c r="AX290" s="6">
        <v>0</v>
      </c>
      <c r="AY290" s="6">
        <v>0</v>
      </c>
      <c r="AZ290" s="6"/>
      <c r="BA290" s="6">
        <v>0</v>
      </c>
      <c r="BB290" s="6"/>
      <c r="BC290" s="6">
        <v>0</v>
      </c>
      <c r="BD290" s="6"/>
      <c r="BE290" s="12">
        <f t="shared" si="168"/>
        <v>13</v>
      </c>
      <c r="BF290" s="12">
        <f t="shared" si="169"/>
        <v>9</v>
      </c>
      <c r="BG290" s="3">
        <f t="shared" si="176"/>
        <v>890000</v>
      </c>
      <c r="BH290" s="5">
        <v>890000</v>
      </c>
      <c r="BI290" s="5">
        <v>0</v>
      </c>
      <c r="BJ290" s="5">
        <v>0</v>
      </c>
      <c r="BK290" s="5">
        <v>0</v>
      </c>
      <c r="BL290" s="5">
        <v>0</v>
      </c>
      <c r="BM290" s="5">
        <v>0</v>
      </c>
      <c r="BN290" s="5">
        <v>0</v>
      </c>
      <c r="BO290" s="5">
        <v>0</v>
      </c>
      <c r="BP290" s="5">
        <v>0</v>
      </c>
      <c r="BQ290" s="5">
        <v>0</v>
      </c>
      <c r="BR290" s="5">
        <v>0</v>
      </c>
      <c r="BS290" s="5">
        <v>0</v>
      </c>
      <c r="BT290" s="5">
        <v>0</v>
      </c>
      <c r="BU290" s="5">
        <v>0</v>
      </c>
      <c r="BV290" s="5"/>
      <c r="BW290" s="5">
        <v>0</v>
      </c>
      <c r="BY290" t="s">
        <v>109</v>
      </c>
      <c r="BZ290" s="12">
        <f t="shared" si="164"/>
        <v>100</v>
      </c>
      <c r="CA290" s="12">
        <v>100</v>
      </c>
      <c r="CB290" s="12">
        <v>0</v>
      </c>
      <c r="CC290" s="12">
        <v>0</v>
      </c>
      <c r="CD290" s="12">
        <v>0</v>
      </c>
      <c r="CE290" s="12">
        <v>0</v>
      </c>
      <c r="CG290" s="12">
        <v>0</v>
      </c>
      <c r="CH290" s="12">
        <v>0</v>
      </c>
      <c r="CI290" s="12">
        <v>0</v>
      </c>
      <c r="CJ290" s="12">
        <v>0</v>
      </c>
      <c r="CK290" s="12">
        <v>0</v>
      </c>
      <c r="CL290" s="12">
        <v>0</v>
      </c>
      <c r="CN290" s="12">
        <v>0</v>
      </c>
      <c r="CP290" s="12">
        <v>0</v>
      </c>
      <c r="CR290" s="12">
        <f t="shared" si="170"/>
        <v>0</v>
      </c>
      <c r="CS290" s="12">
        <f t="shared" si="171"/>
        <v>0</v>
      </c>
      <c r="CT290" s="12">
        <f t="shared" si="172"/>
        <v>0</v>
      </c>
      <c r="CU290" s="12">
        <f t="shared" si="173"/>
        <v>0</v>
      </c>
      <c r="CX290" t="s">
        <v>110</v>
      </c>
    </row>
    <row r="291" spans="1:102" x14ac:dyDescent="0.2">
      <c r="A291">
        <v>2017</v>
      </c>
      <c r="B291" t="s">
        <v>628</v>
      </c>
      <c r="C291" s="1" t="s">
        <v>135</v>
      </c>
      <c r="D291" s="17">
        <v>10115</v>
      </c>
      <c r="E291" t="s">
        <v>136</v>
      </c>
      <c r="F291" t="s">
        <v>137</v>
      </c>
      <c r="G291" t="s">
        <v>106</v>
      </c>
      <c r="I291" t="s">
        <v>106</v>
      </c>
      <c r="J291">
        <v>2010</v>
      </c>
      <c r="K291">
        <f t="shared" si="165"/>
        <v>7</v>
      </c>
      <c r="L291" t="s">
        <v>131</v>
      </c>
      <c r="M291" t="s">
        <v>131</v>
      </c>
      <c r="N291" t="s">
        <v>360</v>
      </c>
      <c r="O291" s="3">
        <v>578000</v>
      </c>
      <c r="P291" s="3">
        <v>355441</v>
      </c>
      <c r="Q291" s="3">
        <v>494199</v>
      </c>
      <c r="R291" s="4">
        <v>0.85501557093425606</v>
      </c>
      <c r="S291" s="5">
        <f t="shared" si="177"/>
        <v>355441</v>
      </c>
      <c r="T291" s="5">
        <f>P291*(AM291/100)</f>
        <v>344777.77</v>
      </c>
      <c r="U291" s="5">
        <f>P291*(AN291/100)</f>
        <v>0</v>
      </c>
      <c r="V291" s="5">
        <f>P291*(AO291/100)</f>
        <v>1777.2049999999999</v>
      </c>
      <c r="W291" s="5">
        <f>P291*(AP291/100)</f>
        <v>0</v>
      </c>
      <c r="X291" s="5">
        <f>P291*(AQ291/100)</f>
        <v>0</v>
      </c>
      <c r="Y291" s="5">
        <f>P291*(AR291/100)</f>
        <v>5331.6149999999998</v>
      </c>
      <c r="Z291" s="5">
        <f>P291*(AS291/100)</f>
        <v>0</v>
      </c>
      <c r="AA291" s="5">
        <f>P291*(AT291/100)</f>
        <v>0</v>
      </c>
      <c r="AB291" s="5">
        <f>P291*(AU291/100)</f>
        <v>0</v>
      </c>
      <c r="AC291" s="5">
        <f>P291*(AV291/100)</f>
        <v>3554.41</v>
      </c>
      <c r="AD291" s="5">
        <f>$P$295*AW291</f>
        <v>0</v>
      </c>
      <c r="AE291" s="5">
        <f>P291*(AX291/100)</f>
        <v>0</v>
      </c>
      <c r="AF291" s="5">
        <f>P291*(AY291/100)</f>
        <v>0</v>
      </c>
      <c r="AG291" s="5">
        <f>$P$295*AZ291</f>
        <v>0</v>
      </c>
      <c r="AH291" s="5">
        <f>P291*(BA291/100)</f>
        <v>0</v>
      </c>
      <c r="AI291" s="5">
        <f>$P$295*BB291</f>
        <v>0</v>
      </c>
      <c r="AJ291" s="5">
        <f>P291*(BC291/100)</f>
        <v>0</v>
      </c>
      <c r="AL291" s="6">
        <f t="shared" si="167"/>
        <v>100</v>
      </c>
      <c r="AM291" s="6">
        <v>97</v>
      </c>
      <c r="AN291" s="6">
        <v>0</v>
      </c>
      <c r="AO291" s="6">
        <v>0.5</v>
      </c>
      <c r="AP291" s="6">
        <v>0</v>
      </c>
      <c r="AQ291" s="6">
        <v>0</v>
      </c>
      <c r="AR291" s="6">
        <v>1.5</v>
      </c>
      <c r="AS291" s="6">
        <v>0</v>
      </c>
      <c r="AT291" s="6">
        <v>0</v>
      </c>
      <c r="AU291" s="6">
        <v>0</v>
      </c>
      <c r="AV291" s="6">
        <v>1</v>
      </c>
      <c r="AW291" s="6">
        <v>0</v>
      </c>
      <c r="AX291" s="6">
        <v>0</v>
      </c>
      <c r="AY291" s="6">
        <v>0</v>
      </c>
      <c r="AZ291" s="6"/>
      <c r="BA291" s="6">
        <v>0</v>
      </c>
      <c r="BB291" s="6"/>
      <c r="BC291" s="6">
        <v>0</v>
      </c>
      <c r="BD291" s="6"/>
      <c r="BE291" s="12">
        <f t="shared" si="168"/>
        <v>0.5</v>
      </c>
      <c r="BF291" s="12">
        <f t="shared" si="169"/>
        <v>1</v>
      </c>
      <c r="BG291" s="3">
        <f t="shared" si="176"/>
        <v>355441</v>
      </c>
      <c r="BH291" s="5">
        <v>266580.75</v>
      </c>
      <c r="BI291" s="5">
        <v>0</v>
      </c>
      <c r="BJ291" s="5">
        <v>0</v>
      </c>
      <c r="BK291" s="5">
        <v>0</v>
      </c>
      <c r="BL291" s="5">
        <v>0</v>
      </c>
      <c r="BM291" s="5">
        <v>0</v>
      </c>
      <c r="BN291" s="5">
        <v>0</v>
      </c>
      <c r="BO291" s="5">
        <v>0</v>
      </c>
      <c r="BP291" s="5">
        <v>0</v>
      </c>
      <c r="BQ291" s="5">
        <v>3554.41</v>
      </c>
      <c r="BR291" s="5">
        <v>0</v>
      </c>
      <c r="BS291" s="5">
        <v>0</v>
      </c>
      <c r="BT291" s="5">
        <v>0</v>
      </c>
      <c r="BU291" s="5">
        <v>85305.84</v>
      </c>
      <c r="BV291" s="5"/>
      <c r="BW291" s="5">
        <v>0</v>
      </c>
      <c r="BY291" t="s">
        <v>109</v>
      </c>
      <c r="BZ291" s="12">
        <f t="shared" si="164"/>
        <v>100</v>
      </c>
      <c r="CA291" s="12">
        <v>75</v>
      </c>
      <c r="CB291" s="12">
        <v>0</v>
      </c>
      <c r="CC291" s="12">
        <v>0</v>
      </c>
      <c r="CD291" s="12">
        <v>0</v>
      </c>
      <c r="CE291" s="12">
        <v>0</v>
      </c>
      <c r="CG291" s="12">
        <v>0</v>
      </c>
      <c r="CH291" s="12">
        <v>0</v>
      </c>
      <c r="CI291" s="12">
        <v>0</v>
      </c>
      <c r="CJ291" s="12">
        <v>1</v>
      </c>
      <c r="CK291" s="12">
        <v>0</v>
      </c>
      <c r="CL291" s="12">
        <v>0</v>
      </c>
      <c r="CN291" s="12">
        <v>24</v>
      </c>
      <c r="CP291" s="12">
        <v>0</v>
      </c>
      <c r="CR291" s="12">
        <f t="shared" si="170"/>
        <v>0</v>
      </c>
      <c r="CS291" s="12">
        <f t="shared" si="171"/>
        <v>0</v>
      </c>
      <c r="CT291" s="12">
        <f t="shared" si="172"/>
        <v>1</v>
      </c>
      <c r="CU291" s="12">
        <f t="shared" si="173"/>
        <v>24</v>
      </c>
      <c r="CX291" t="s">
        <v>116</v>
      </c>
    </row>
    <row r="292" spans="1:102" x14ac:dyDescent="0.2">
      <c r="A292">
        <v>2017</v>
      </c>
      <c r="B292" t="s">
        <v>629</v>
      </c>
      <c r="C292" s="1" t="s">
        <v>180</v>
      </c>
      <c r="D292" s="17">
        <v>16124</v>
      </c>
      <c r="E292" t="s">
        <v>136</v>
      </c>
      <c r="F292" t="s">
        <v>137</v>
      </c>
      <c r="G292" t="s">
        <v>208</v>
      </c>
      <c r="I292" t="s">
        <v>208</v>
      </c>
      <c r="J292">
        <v>2008</v>
      </c>
      <c r="K292">
        <f t="shared" si="165"/>
        <v>9</v>
      </c>
      <c r="L292" t="s">
        <v>131</v>
      </c>
      <c r="M292" t="s">
        <v>131</v>
      </c>
      <c r="N292" t="s">
        <v>360</v>
      </c>
      <c r="O292" s="3">
        <v>100000</v>
      </c>
      <c r="P292" s="3">
        <v>100000</v>
      </c>
      <c r="Q292" s="3">
        <v>100000</v>
      </c>
      <c r="R292" s="4">
        <v>1</v>
      </c>
      <c r="S292" s="5">
        <f t="shared" si="177"/>
        <v>100000</v>
      </c>
      <c r="T292" s="5">
        <f>P292*(AM292/100)</f>
        <v>65000</v>
      </c>
      <c r="U292" s="5">
        <f>P292*(AN292/100)</f>
        <v>0</v>
      </c>
      <c r="V292" s="5">
        <f>P292*(AO292/100)</f>
        <v>25000</v>
      </c>
      <c r="W292" s="5">
        <f>P292*(AP292/100)</f>
        <v>0</v>
      </c>
      <c r="X292" s="5">
        <f>P292*(AQ292/100)</f>
        <v>2000</v>
      </c>
      <c r="Y292" s="5">
        <f>P292*(AR292/100)</f>
        <v>5000</v>
      </c>
      <c r="Z292" s="5">
        <f>P292*(AS292/100)</f>
        <v>0</v>
      </c>
      <c r="AA292" s="5">
        <f>P292*(AT292/100)</f>
        <v>0</v>
      </c>
      <c r="AB292" s="5">
        <f>P292*(AU292/100)</f>
        <v>0</v>
      </c>
      <c r="AC292" s="5">
        <f>P292*(AV292/100)</f>
        <v>3000</v>
      </c>
      <c r="AD292" s="5">
        <f>$P$312*AW292</f>
        <v>0</v>
      </c>
      <c r="AE292" s="5">
        <f>P292*(AX292/100)</f>
        <v>0</v>
      </c>
      <c r="AF292" s="5">
        <f>P292*(AY292/100)</f>
        <v>0</v>
      </c>
      <c r="AG292" s="5">
        <f>$P$312*AZ292</f>
        <v>0</v>
      </c>
      <c r="AH292" s="5">
        <f>P292*(BA292/100)</f>
        <v>0</v>
      </c>
      <c r="AI292" s="5">
        <f>$P$312*BB292</f>
        <v>0</v>
      </c>
      <c r="AJ292" s="5">
        <f>P292*(BC292/100)</f>
        <v>0</v>
      </c>
      <c r="AL292" s="6">
        <f t="shared" si="167"/>
        <v>100</v>
      </c>
      <c r="AM292" s="6">
        <v>65</v>
      </c>
      <c r="AN292" s="6">
        <v>0</v>
      </c>
      <c r="AO292" s="6">
        <v>25</v>
      </c>
      <c r="AP292" s="6">
        <v>0</v>
      </c>
      <c r="AQ292" s="6">
        <v>2</v>
      </c>
      <c r="AR292" s="6">
        <v>5</v>
      </c>
      <c r="AS292" s="6">
        <v>0</v>
      </c>
      <c r="AT292" s="6">
        <v>0</v>
      </c>
      <c r="AU292" s="6">
        <v>0</v>
      </c>
      <c r="AV292" s="6">
        <v>3</v>
      </c>
      <c r="AW292" s="6">
        <v>0</v>
      </c>
      <c r="AX292" s="6">
        <v>0</v>
      </c>
      <c r="AY292" s="6">
        <v>0</v>
      </c>
      <c r="AZ292" s="6"/>
      <c r="BA292" s="6">
        <v>0</v>
      </c>
      <c r="BB292" s="6"/>
      <c r="BC292" s="6">
        <v>0</v>
      </c>
      <c r="BD292" s="6"/>
      <c r="BE292" s="12">
        <f t="shared" si="168"/>
        <v>25</v>
      </c>
      <c r="BF292" s="12">
        <f t="shared" si="169"/>
        <v>3</v>
      </c>
      <c r="BG292" s="3">
        <f t="shared" si="176"/>
        <v>100000</v>
      </c>
      <c r="BH292" s="5">
        <v>95000</v>
      </c>
      <c r="BI292" s="5">
        <v>0</v>
      </c>
      <c r="BJ292" s="5">
        <v>0</v>
      </c>
      <c r="BK292" s="5">
        <v>1000</v>
      </c>
      <c r="BL292" s="5">
        <v>0</v>
      </c>
      <c r="BM292" s="5">
        <v>0</v>
      </c>
      <c r="BN292" s="5">
        <v>0</v>
      </c>
      <c r="BO292" s="5">
        <v>0</v>
      </c>
      <c r="BP292" s="5">
        <v>0</v>
      </c>
      <c r="BQ292" s="5">
        <v>0</v>
      </c>
      <c r="BR292" s="5">
        <v>0</v>
      </c>
      <c r="BS292" s="5">
        <v>0</v>
      </c>
      <c r="BT292" s="5">
        <v>0</v>
      </c>
      <c r="BU292" s="5">
        <v>0</v>
      </c>
      <c r="BV292" s="5"/>
      <c r="BW292" s="5">
        <v>4000</v>
      </c>
      <c r="BY292" t="s">
        <v>109</v>
      </c>
      <c r="BZ292" s="12">
        <f t="shared" si="164"/>
        <v>100</v>
      </c>
      <c r="CA292" s="12">
        <v>95</v>
      </c>
      <c r="CB292" s="12">
        <v>0</v>
      </c>
      <c r="CC292" s="12">
        <v>0</v>
      </c>
      <c r="CD292" s="12">
        <v>1</v>
      </c>
      <c r="CE292" s="12">
        <v>0</v>
      </c>
      <c r="CG292" s="12">
        <v>0</v>
      </c>
      <c r="CH292" s="12">
        <v>0</v>
      </c>
      <c r="CI292" s="12">
        <v>0</v>
      </c>
      <c r="CJ292" s="12">
        <v>0</v>
      </c>
      <c r="CK292" s="12">
        <v>0</v>
      </c>
      <c r="CL292" s="12">
        <v>0</v>
      </c>
      <c r="CN292" s="12">
        <v>0</v>
      </c>
      <c r="CP292" s="12">
        <v>4</v>
      </c>
      <c r="CQ292" t="s">
        <v>592</v>
      </c>
      <c r="CR292" s="12">
        <f t="shared" si="170"/>
        <v>0</v>
      </c>
      <c r="CS292" s="12">
        <f t="shared" si="171"/>
        <v>0</v>
      </c>
      <c r="CT292" s="12">
        <f t="shared" si="172"/>
        <v>0</v>
      </c>
      <c r="CU292" s="12">
        <f t="shared" si="173"/>
        <v>4</v>
      </c>
      <c r="CX292" t="s">
        <v>110</v>
      </c>
    </row>
    <row r="293" spans="1:102" x14ac:dyDescent="0.2">
      <c r="A293">
        <v>2017</v>
      </c>
      <c r="B293" t="s">
        <v>630</v>
      </c>
      <c r="C293" s="1" t="s">
        <v>135</v>
      </c>
      <c r="D293" s="17">
        <v>14057</v>
      </c>
      <c r="E293" t="s">
        <v>136</v>
      </c>
      <c r="F293" t="s">
        <v>137</v>
      </c>
      <c r="G293" t="s">
        <v>147</v>
      </c>
      <c r="I293" t="s">
        <v>121</v>
      </c>
      <c r="J293">
        <v>1957</v>
      </c>
      <c r="K293">
        <f t="shared" si="165"/>
        <v>60</v>
      </c>
      <c r="L293" t="s">
        <v>148</v>
      </c>
      <c r="M293" t="s">
        <v>149</v>
      </c>
      <c r="N293" t="s">
        <v>356</v>
      </c>
      <c r="O293" s="3">
        <v>6091128</v>
      </c>
      <c r="P293" s="3">
        <v>4893768</v>
      </c>
      <c r="Q293" s="3">
        <v>5965876</v>
      </c>
      <c r="R293" s="4">
        <v>0.97943697784712458</v>
      </c>
      <c r="S293" s="5">
        <f t="shared" si="177"/>
        <v>4893768</v>
      </c>
      <c r="T293" s="5">
        <v>4893768</v>
      </c>
      <c r="U293" s="5">
        <v>0</v>
      </c>
      <c r="V293" s="5">
        <v>0</v>
      </c>
      <c r="W293" s="5">
        <v>0</v>
      </c>
      <c r="X293" s="5">
        <v>0</v>
      </c>
      <c r="Y293" s="5">
        <v>0</v>
      </c>
      <c r="Z293" s="5">
        <v>0</v>
      </c>
      <c r="AA293" s="5">
        <v>0</v>
      </c>
      <c r="AB293" s="5">
        <v>0</v>
      </c>
      <c r="AC293" s="5">
        <v>0</v>
      </c>
      <c r="AD293" s="5">
        <v>0</v>
      </c>
      <c r="AE293" s="5">
        <v>0</v>
      </c>
      <c r="AF293" s="5">
        <v>0</v>
      </c>
      <c r="AH293" s="5">
        <v>0</v>
      </c>
      <c r="AJ293" s="3">
        <v>0</v>
      </c>
      <c r="AL293" s="6">
        <f t="shared" si="167"/>
        <v>100</v>
      </c>
      <c r="AM293" s="6">
        <v>100</v>
      </c>
      <c r="AN293" s="6">
        <v>0</v>
      </c>
      <c r="AO293" s="6">
        <v>0</v>
      </c>
      <c r="AP293" s="6">
        <v>0</v>
      </c>
      <c r="AQ293" s="6">
        <v>0</v>
      </c>
      <c r="AR293" s="6">
        <v>0</v>
      </c>
      <c r="AS293" s="6">
        <v>0</v>
      </c>
      <c r="AT293" s="6">
        <v>0</v>
      </c>
      <c r="AU293" s="6">
        <v>0</v>
      </c>
      <c r="AV293" s="6">
        <v>0</v>
      </c>
      <c r="AW293" s="6">
        <v>0</v>
      </c>
      <c r="AX293" s="6">
        <v>0</v>
      </c>
      <c r="AY293" s="6">
        <v>0</v>
      </c>
      <c r="AZ293" s="6"/>
      <c r="BA293" s="6">
        <v>0</v>
      </c>
      <c r="BB293" s="6"/>
      <c r="BC293" s="6">
        <v>0</v>
      </c>
      <c r="BD293" s="6"/>
      <c r="BE293" s="12">
        <f t="shared" si="168"/>
        <v>0</v>
      </c>
      <c r="BF293" s="12">
        <f t="shared" si="169"/>
        <v>0</v>
      </c>
      <c r="BG293" s="3">
        <f t="shared" si="176"/>
        <v>4893768</v>
      </c>
      <c r="BH293">
        <v>0</v>
      </c>
      <c r="BI293">
        <v>2639089</v>
      </c>
      <c r="BJ293">
        <v>0</v>
      </c>
      <c r="BK293">
        <v>14666</v>
      </c>
      <c r="BL293">
        <v>2064446</v>
      </c>
      <c r="BN293">
        <v>0</v>
      </c>
      <c r="BO293">
        <v>0</v>
      </c>
      <c r="BP293">
        <v>0</v>
      </c>
      <c r="BQ293">
        <v>0</v>
      </c>
      <c r="BR293">
        <v>0</v>
      </c>
      <c r="BS293">
        <v>0</v>
      </c>
      <c r="BU293">
        <v>175567</v>
      </c>
      <c r="BV293" t="s">
        <v>631</v>
      </c>
      <c r="BW293">
        <v>0</v>
      </c>
      <c r="BY293" t="s">
        <v>109</v>
      </c>
      <c r="BZ293" s="12">
        <f t="shared" si="164"/>
        <v>100</v>
      </c>
      <c r="CA293" s="12">
        <v>0</v>
      </c>
      <c r="CB293" s="12">
        <v>53.927546217965386</v>
      </c>
      <c r="CC293" s="12">
        <v>0</v>
      </c>
      <c r="CD293" s="12">
        <v>0.29968727573517989</v>
      </c>
      <c r="CE293" s="12">
        <v>42.185203712149821</v>
      </c>
      <c r="CF293" s="12" t="s">
        <v>357</v>
      </c>
      <c r="CG293" s="12">
        <v>0</v>
      </c>
      <c r="CH293" s="12">
        <v>0</v>
      </c>
      <c r="CI293" s="12">
        <v>0</v>
      </c>
      <c r="CJ293" s="12">
        <v>0</v>
      </c>
      <c r="CK293" s="12">
        <v>0</v>
      </c>
      <c r="CL293" s="12">
        <v>0</v>
      </c>
      <c r="CM293" s="12" t="s">
        <v>357</v>
      </c>
      <c r="CN293" s="12">
        <v>3.5875627941496209</v>
      </c>
      <c r="CP293" s="12">
        <v>0</v>
      </c>
      <c r="CR293" s="12">
        <f t="shared" si="170"/>
        <v>53.927546217965386</v>
      </c>
      <c r="CS293" s="12">
        <f t="shared" si="171"/>
        <v>42.185203712149821</v>
      </c>
      <c r="CT293" s="12">
        <f t="shared" si="172"/>
        <v>0</v>
      </c>
      <c r="CU293" s="12">
        <f t="shared" si="173"/>
        <v>3.5875627941496209</v>
      </c>
      <c r="CX293" t="s">
        <v>110</v>
      </c>
    </row>
    <row r="294" spans="1:102" x14ac:dyDescent="0.2">
      <c r="A294">
        <v>2017</v>
      </c>
      <c r="B294" t="s">
        <v>632</v>
      </c>
      <c r="C294" s="1" t="s">
        <v>135</v>
      </c>
      <c r="D294" s="17">
        <v>13201</v>
      </c>
      <c r="E294" t="s">
        <v>136</v>
      </c>
      <c r="F294" t="s">
        <v>137</v>
      </c>
      <c r="G294" t="s">
        <v>138</v>
      </c>
      <c r="I294" t="s">
        <v>121</v>
      </c>
      <c r="J294">
        <v>2013</v>
      </c>
      <c r="K294">
        <f t="shared" si="165"/>
        <v>4</v>
      </c>
      <c r="L294" t="s">
        <v>122</v>
      </c>
      <c r="M294" t="s">
        <v>122</v>
      </c>
      <c r="N294" t="s">
        <v>356</v>
      </c>
      <c r="AL294" s="6">
        <f t="shared" si="167"/>
        <v>100</v>
      </c>
      <c r="AM294" s="6">
        <v>95</v>
      </c>
      <c r="AN294" s="6">
        <v>0</v>
      </c>
      <c r="AO294" s="6">
        <v>0</v>
      </c>
      <c r="AP294" s="6">
        <v>0</v>
      </c>
      <c r="AQ294" s="6">
        <v>0</v>
      </c>
      <c r="AR294" s="6">
        <v>5</v>
      </c>
      <c r="AS294" s="6">
        <v>0</v>
      </c>
      <c r="AT294" s="6">
        <v>0</v>
      </c>
      <c r="AU294" s="6">
        <v>0</v>
      </c>
      <c r="AV294" s="6">
        <v>0</v>
      </c>
      <c r="AW294" s="6">
        <v>0</v>
      </c>
      <c r="AX294" s="6">
        <v>0</v>
      </c>
      <c r="AY294" s="6">
        <v>0</v>
      </c>
      <c r="AZ294" s="6"/>
      <c r="BA294" s="6">
        <v>0</v>
      </c>
      <c r="BB294" s="6"/>
      <c r="BC294" s="6">
        <v>0</v>
      </c>
      <c r="BD294" s="6"/>
      <c r="BE294" s="12">
        <f t="shared" si="168"/>
        <v>0</v>
      </c>
      <c r="BF294" s="12">
        <f t="shared" si="169"/>
        <v>0</v>
      </c>
      <c r="BG294" s="3">
        <f t="shared" si="176"/>
        <v>0</v>
      </c>
      <c r="BH294" s="5"/>
      <c r="BI294" s="5"/>
      <c r="BJ294" s="5"/>
      <c r="BK294" s="5"/>
      <c r="BL294" s="5"/>
      <c r="BM294" s="5"/>
      <c r="BN294" s="5"/>
      <c r="BO294" s="5"/>
      <c r="BP294" s="5"/>
      <c r="BQ294" s="5"/>
      <c r="BR294" s="5"/>
      <c r="BS294" s="5"/>
      <c r="BT294" s="5"/>
      <c r="BU294" s="5"/>
      <c r="BV294" s="5"/>
      <c r="BW294" s="5"/>
      <c r="BY294" t="s">
        <v>109</v>
      </c>
      <c r="BZ294" s="12">
        <f t="shared" si="164"/>
        <v>100</v>
      </c>
      <c r="CA294" s="12">
        <v>0</v>
      </c>
      <c r="CB294" s="12">
        <v>0</v>
      </c>
      <c r="CC294" s="12">
        <v>35</v>
      </c>
      <c r="CD294" s="12">
        <v>55</v>
      </c>
      <c r="CE294" s="12">
        <v>5</v>
      </c>
      <c r="CG294" s="12">
        <v>0</v>
      </c>
      <c r="CH294" s="12">
        <v>0</v>
      </c>
      <c r="CI294" s="12">
        <v>0</v>
      </c>
      <c r="CJ294" s="12">
        <v>5</v>
      </c>
      <c r="CK294" s="12">
        <v>0</v>
      </c>
      <c r="CL294" s="12">
        <v>0</v>
      </c>
      <c r="CN294" s="12">
        <v>0</v>
      </c>
      <c r="CP294" s="12">
        <v>0</v>
      </c>
      <c r="CR294" s="12">
        <f t="shared" si="170"/>
        <v>35</v>
      </c>
      <c r="CS294" s="12">
        <f t="shared" si="171"/>
        <v>5</v>
      </c>
      <c r="CT294" s="12">
        <f t="shared" si="172"/>
        <v>5</v>
      </c>
      <c r="CU294" s="12">
        <f t="shared" si="173"/>
        <v>0</v>
      </c>
      <c r="CX294" t="s">
        <v>110</v>
      </c>
    </row>
    <row r="295" spans="1:102" x14ac:dyDescent="0.2">
      <c r="A295">
        <v>2017</v>
      </c>
      <c r="B295" t="s">
        <v>633</v>
      </c>
      <c r="C295" s="1" t="s">
        <v>214</v>
      </c>
      <c r="D295" s="17">
        <v>87107</v>
      </c>
      <c r="E295" t="s">
        <v>205</v>
      </c>
      <c r="F295" t="s">
        <v>114</v>
      </c>
      <c r="G295" t="s">
        <v>297</v>
      </c>
      <c r="I295" t="s">
        <v>143</v>
      </c>
      <c r="J295">
        <v>2006</v>
      </c>
      <c r="K295">
        <f t="shared" ref="K295:K326" si="178">2017-J295</f>
        <v>11</v>
      </c>
      <c r="L295" t="s">
        <v>154</v>
      </c>
      <c r="M295" t="s">
        <v>149</v>
      </c>
      <c r="N295" t="s">
        <v>356</v>
      </c>
      <c r="P295" s="3">
        <v>7900000</v>
      </c>
      <c r="Q295" s="3">
        <v>1220000</v>
      </c>
      <c r="S295" s="5">
        <f t="shared" ref="S295:S301" si="179">SUM(T295:AJ295)</f>
        <v>7900000</v>
      </c>
      <c r="T295" s="5">
        <f>P295*(AM295/100)</f>
        <v>790000</v>
      </c>
      <c r="U295" s="5">
        <f>P295*(AN295/100)</f>
        <v>316000</v>
      </c>
      <c r="V295" s="5">
        <f>P295*(AO295/100)</f>
        <v>2844000</v>
      </c>
      <c r="W295" s="5">
        <f>P295*(AP295/100)</f>
        <v>0</v>
      </c>
      <c r="X295" s="5">
        <f>P295*(AQ295/100)</f>
        <v>1975000</v>
      </c>
      <c r="Y295" s="5">
        <f>P295*(AR295/100)</f>
        <v>316000</v>
      </c>
      <c r="Z295" s="5">
        <f>P295*(AS295/100)</f>
        <v>790000</v>
      </c>
      <c r="AA295" s="5">
        <f>P295*(AT295/100)</f>
        <v>0</v>
      </c>
      <c r="AB295" s="5">
        <f>P295*(AU295/100)</f>
        <v>39500</v>
      </c>
      <c r="AC295" s="5">
        <f>P295*(AV295/100)</f>
        <v>790000</v>
      </c>
      <c r="AD295" s="5">
        <f>$P$339*AW295</f>
        <v>0</v>
      </c>
      <c r="AE295" s="5">
        <f>P295*(AX295/100)</f>
        <v>39500</v>
      </c>
      <c r="AF295" s="5">
        <f>P295*(AY295/100)</f>
        <v>0</v>
      </c>
      <c r="AG295" s="5">
        <f>$P$339*AZ295</f>
        <v>0</v>
      </c>
      <c r="AH295" s="5">
        <f>P295*(BA295/100)</f>
        <v>0</v>
      </c>
      <c r="AI295" s="5"/>
      <c r="AJ295" s="5">
        <f>P295*(BC295/100)</f>
        <v>0</v>
      </c>
      <c r="AL295" s="6">
        <f t="shared" ref="AL295:AL326" si="180">SUM(AM295:BC295)</f>
        <v>100</v>
      </c>
      <c r="AM295" s="6">
        <v>10</v>
      </c>
      <c r="AN295" s="6">
        <v>4</v>
      </c>
      <c r="AO295" s="6">
        <v>36</v>
      </c>
      <c r="AP295" s="6">
        <v>0</v>
      </c>
      <c r="AQ295" s="6">
        <v>25</v>
      </c>
      <c r="AR295" s="6">
        <v>4</v>
      </c>
      <c r="AS295" s="6">
        <v>10</v>
      </c>
      <c r="AT295" s="6">
        <v>0</v>
      </c>
      <c r="AU295" s="6">
        <v>0.5</v>
      </c>
      <c r="AV295" s="6">
        <v>10</v>
      </c>
      <c r="AW295" s="6">
        <v>0</v>
      </c>
      <c r="AX295" s="6">
        <v>0.5</v>
      </c>
      <c r="AY295" s="6">
        <v>0</v>
      </c>
      <c r="AZ295" s="6"/>
      <c r="BA295" s="6">
        <v>0</v>
      </c>
      <c r="BB295" s="6"/>
      <c r="BC295" s="6">
        <v>0</v>
      </c>
      <c r="BD295" s="6"/>
      <c r="BE295" s="12">
        <f t="shared" ref="BE295:BE326" si="181">AO295+AP295</f>
        <v>36</v>
      </c>
      <c r="BF295" s="12">
        <f t="shared" ref="BF295:BF326" si="182">SUM(AS295:AY295)+BA295+BC295</f>
        <v>21</v>
      </c>
      <c r="BG295" s="3">
        <f t="shared" si="176"/>
        <v>7900000</v>
      </c>
      <c r="BH295" s="5">
        <v>0</v>
      </c>
      <c r="BI295" s="5">
        <v>0</v>
      </c>
      <c r="BJ295" s="5">
        <v>0</v>
      </c>
      <c r="BK295" s="5">
        <v>2923000</v>
      </c>
      <c r="BL295" s="5">
        <v>39500</v>
      </c>
      <c r="BM295" s="5">
        <v>0</v>
      </c>
      <c r="BN295" s="5">
        <v>79000</v>
      </c>
      <c r="BO295" s="5">
        <v>0</v>
      </c>
      <c r="BP295" s="5">
        <v>39500</v>
      </c>
      <c r="BQ295" s="5">
        <v>79000</v>
      </c>
      <c r="BR295" s="5">
        <v>0</v>
      </c>
      <c r="BS295" s="5">
        <v>0</v>
      </c>
      <c r="BT295" s="5">
        <v>0</v>
      </c>
      <c r="BU295" s="5">
        <v>0</v>
      </c>
      <c r="BV295" s="5"/>
      <c r="BW295" s="5">
        <v>4740000</v>
      </c>
      <c r="BY295" t="s">
        <v>109</v>
      </c>
      <c r="BZ295" s="12">
        <f t="shared" si="164"/>
        <v>100</v>
      </c>
      <c r="CA295" s="12">
        <v>0</v>
      </c>
      <c r="CB295" s="12">
        <v>0</v>
      </c>
      <c r="CC295" s="12">
        <v>0</v>
      </c>
      <c r="CD295" s="12">
        <v>37</v>
      </c>
      <c r="CE295" s="12">
        <v>0.5</v>
      </c>
      <c r="CG295" s="12">
        <v>1</v>
      </c>
      <c r="CH295" s="12">
        <v>0</v>
      </c>
      <c r="CI295" s="12">
        <v>0.5</v>
      </c>
      <c r="CJ295" s="12">
        <v>1</v>
      </c>
      <c r="CK295" s="12">
        <v>0</v>
      </c>
      <c r="CL295" s="12">
        <v>0</v>
      </c>
      <c r="CN295" s="12">
        <v>0</v>
      </c>
      <c r="CP295" s="12">
        <v>60</v>
      </c>
      <c r="CQ295" t="s">
        <v>592</v>
      </c>
      <c r="CR295" s="12">
        <f t="shared" ref="CR295:CR326" si="183">SUM(CB295:CC295)</f>
        <v>0</v>
      </c>
      <c r="CS295" s="12">
        <f t="shared" ref="CS295:CS326" si="184">SUM(CE295:CF295)</f>
        <v>0.5</v>
      </c>
      <c r="CT295" s="12">
        <f t="shared" ref="CT295:CT326" si="185">SUM(CH295:CM295)</f>
        <v>1.5</v>
      </c>
      <c r="CU295" s="12">
        <f t="shared" ref="CU295:CU326" si="186">SUM(CN295+CP295)</f>
        <v>60</v>
      </c>
      <c r="CX295" t="s">
        <v>110</v>
      </c>
    </row>
    <row r="296" spans="1:102" x14ac:dyDescent="0.2">
      <c r="A296">
        <v>2017</v>
      </c>
      <c r="B296" t="s">
        <v>634</v>
      </c>
      <c r="C296" s="1" t="s">
        <v>1</v>
      </c>
      <c r="D296" s="17">
        <v>83711</v>
      </c>
      <c r="E296" t="s">
        <v>205</v>
      </c>
      <c r="F296" t="s">
        <v>114</v>
      </c>
      <c r="G296" t="s">
        <v>173</v>
      </c>
      <c r="I296" t="s">
        <v>143</v>
      </c>
      <c r="J296">
        <v>2007</v>
      </c>
      <c r="K296">
        <f t="shared" si="178"/>
        <v>10</v>
      </c>
      <c r="L296" t="s">
        <v>131</v>
      </c>
      <c r="M296" t="s">
        <v>131</v>
      </c>
      <c r="N296" t="s">
        <v>360</v>
      </c>
      <c r="O296" s="3">
        <v>1224470</v>
      </c>
      <c r="P296" s="3">
        <v>1224470</v>
      </c>
      <c r="Q296" s="3">
        <v>548000</v>
      </c>
      <c r="R296" s="4">
        <v>0.44754056857252528</v>
      </c>
      <c r="S296" s="5">
        <f t="shared" si="179"/>
        <v>1224470</v>
      </c>
      <c r="T296" s="5">
        <v>727497</v>
      </c>
      <c r="U296" s="5">
        <v>10350</v>
      </c>
      <c r="V296" s="5">
        <v>150000</v>
      </c>
      <c r="W296" s="5">
        <v>44000</v>
      </c>
      <c r="X296" s="5">
        <v>90000</v>
      </c>
      <c r="Y296" s="5">
        <v>110260</v>
      </c>
      <c r="Z296" s="5">
        <v>55363</v>
      </c>
      <c r="AA296" s="5">
        <v>6500</v>
      </c>
      <c r="AB296" s="5">
        <v>2000</v>
      </c>
      <c r="AC296" s="5">
        <v>26500</v>
      </c>
      <c r="AD296" s="5">
        <v>0</v>
      </c>
      <c r="AE296" s="5">
        <v>2000</v>
      </c>
      <c r="AF296" s="5">
        <v>0</v>
      </c>
      <c r="AH296" s="5">
        <v>0</v>
      </c>
      <c r="AJ296" s="3">
        <v>0</v>
      </c>
      <c r="AL296" s="6">
        <f t="shared" si="180"/>
        <v>100.00000000000001</v>
      </c>
      <c r="AM296" s="6">
        <v>59.413215513650805</v>
      </c>
      <c r="AN296" s="6">
        <v>0.8452636650959191</v>
      </c>
      <c r="AO296" s="6">
        <v>12.250198044868393</v>
      </c>
      <c r="AP296" s="6">
        <v>3.5933914264947284</v>
      </c>
      <c r="AQ296" s="6">
        <v>7.3501188269210358</v>
      </c>
      <c r="AR296" s="6">
        <v>9.0047122428479263</v>
      </c>
      <c r="AS296" s="6">
        <v>4.5213847623869921</v>
      </c>
      <c r="AT296" s="6">
        <v>0.53084191527763025</v>
      </c>
      <c r="AU296" s="6">
        <v>0.16333597393157856</v>
      </c>
      <c r="AV296" s="6">
        <v>2.1642016545934157</v>
      </c>
      <c r="AW296" s="6">
        <v>0</v>
      </c>
      <c r="AX296" s="6">
        <v>0.16333597393157856</v>
      </c>
      <c r="AY296" s="6">
        <v>0</v>
      </c>
      <c r="AZ296" s="6"/>
      <c r="BA296" s="6">
        <v>0</v>
      </c>
      <c r="BB296" s="6"/>
      <c r="BC296" s="6">
        <v>0</v>
      </c>
      <c r="BD296" s="6"/>
      <c r="BE296" s="12">
        <f t="shared" si="181"/>
        <v>15.843589471363121</v>
      </c>
      <c r="BF296" s="12">
        <f t="shared" si="182"/>
        <v>7.5431002801211964</v>
      </c>
      <c r="BG296" s="3">
        <f t="shared" si="176"/>
        <v>1224470</v>
      </c>
      <c r="BH296" s="5">
        <v>122447</v>
      </c>
      <c r="BI296" s="5">
        <v>244894</v>
      </c>
      <c r="BJ296" s="5">
        <v>0</v>
      </c>
      <c r="BK296" s="5">
        <v>306117.5</v>
      </c>
      <c r="BL296" s="5">
        <v>61223.5</v>
      </c>
      <c r="BM296" s="5">
        <v>0</v>
      </c>
      <c r="BN296" s="5">
        <v>0</v>
      </c>
      <c r="BO296" s="5">
        <v>0</v>
      </c>
      <c r="BP296" s="5">
        <v>0</v>
      </c>
      <c r="BQ296" s="5">
        <v>0</v>
      </c>
      <c r="BR296" s="5">
        <v>0</v>
      </c>
      <c r="BS296" s="5">
        <v>0</v>
      </c>
      <c r="BT296" s="5">
        <v>0</v>
      </c>
      <c r="BU296" s="5">
        <v>0</v>
      </c>
      <c r="BV296" s="5"/>
      <c r="BW296" s="5">
        <v>489788</v>
      </c>
      <c r="BY296" t="s">
        <v>109</v>
      </c>
      <c r="BZ296" s="12">
        <f t="shared" si="164"/>
        <v>100</v>
      </c>
      <c r="CA296" s="12">
        <v>10</v>
      </c>
      <c r="CB296" s="12">
        <v>20</v>
      </c>
      <c r="CC296" s="12">
        <v>0</v>
      </c>
      <c r="CD296" s="12">
        <v>25</v>
      </c>
      <c r="CE296" s="12">
        <v>5</v>
      </c>
      <c r="CG296" s="12">
        <v>0</v>
      </c>
      <c r="CH296" s="12">
        <v>0</v>
      </c>
      <c r="CI296" s="12">
        <v>0</v>
      </c>
      <c r="CJ296" s="12">
        <v>0</v>
      </c>
      <c r="CK296" s="12">
        <v>0</v>
      </c>
      <c r="CL296" s="12">
        <v>0</v>
      </c>
      <c r="CN296" s="12">
        <v>0</v>
      </c>
      <c r="CP296" s="12">
        <v>40</v>
      </c>
      <c r="CQ296" t="s">
        <v>592</v>
      </c>
      <c r="CR296" s="12">
        <f t="shared" si="183"/>
        <v>20</v>
      </c>
      <c r="CS296" s="12">
        <f t="shared" si="184"/>
        <v>5</v>
      </c>
      <c r="CT296" s="12">
        <f t="shared" si="185"/>
        <v>0</v>
      </c>
      <c r="CU296" s="12">
        <f t="shared" si="186"/>
        <v>40</v>
      </c>
      <c r="CX296" t="s">
        <v>116</v>
      </c>
    </row>
    <row r="297" spans="1:102" x14ac:dyDescent="0.2">
      <c r="A297">
        <v>2017</v>
      </c>
      <c r="B297" t="s">
        <v>635</v>
      </c>
      <c r="C297" s="1" t="s">
        <v>334</v>
      </c>
      <c r="D297" s="17">
        <v>80237</v>
      </c>
      <c r="E297" t="s">
        <v>205</v>
      </c>
      <c r="F297" t="s">
        <v>114</v>
      </c>
      <c r="G297" t="s">
        <v>173</v>
      </c>
      <c r="I297" t="s">
        <v>143</v>
      </c>
      <c r="J297">
        <v>2008</v>
      </c>
      <c r="K297">
        <f t="shared" si="178"/>
        <v>9</v>
      </c>
      <c r="L297" t="s">
        <v>131</v>
      </c>
      <c r="M297" t="s">
        <v>131</v>
      </c>
      <c r="N297" t="s">
        <v>360</v>
      </c>
      <c r="O297" s="3">
        <v>400000</v>
      </c>
      <c r="P297" s="3">
        <v>400000</v>
      </c>
      <c r="Q297" s="3">
        <v>398000</v>
      </c>
      <c r="R297" s="4">
        <v>0.995</v>
      </c>
      <c r="S297" s="5">
        <f t="shared" si="179"/>
        <v>400000</v>
      </c>
      <c r="T297" s="5">
        <f>P297*(AM297/100)</f>
        <v>28000.000000000004</v>
      </c>
      <c r="U297" s="5">
        <f>P297*(AN297/100)</f>
        <v>4000</v>
      </c>
      <c r="V297" s="5">
        <f>P297*(AO297/100)</f>
        <v>248000</v>
      </c>
      <c r="W297" s="5">
        <f>P297*(AP297/100)</f>
        <v>0</v>
      </c>
      <c r="X297" s="5">
        <f>P297*(AQ297/100)</f>
        <v>4000</v>
      </c>
      <c r="Y297" s="5">
        <f>P297*(AR297/100)</f>
        <v>72000</v>
      </c>
      <c r="Z297" s="5">
        <f>P297*(AS297/100)</f>
        <v>16000</v>
      </c>
      <c r="AA297" s="5">
        <f>P297*(AT297/100)</f>
        <v>8000</v>
      </c>
      <c r="AB297" s="5">
        <f>P297*(AU297/100)</f>
        <v>4000</v>
      </c>
      <c r="AC297" s="5">
        <f>P297*(AV297/100)</f>
        <v>12000</v>
      </c>
      <c r="AD297" s="5">
        <f>$P$311*AW297</f>
        <v>0</v>
      </c>
      <c r="AE297" s="5">
        <f>P297*(AX297/100)</f>
        <v>4000</v>
      </c>
      <c r="AF297" s="5">
        <f>P297*(AY297/100)</f>
        <v>0</v>
      </c>
      <c r="AG297" s="5">
        <f>$P$311*AZ297</f>
        <v>0</v>
      </c>
      <c r="AH297" s="5">
        <f>P297*(BA297/100)</f>
        <v>0</v>
      </c>
      <c r="AI297" s="5">
        <f>$P$311*BB297</f>
        <v>0</v>
      </c>
      <c r="AJ297" s="5">
        <f>P297*(BC297/100)</f>
        <v>0</v>
      </c>
      <c r="AL297" s="6">
        <f t="shared" si="180"/>
        <v>100</v>
      </c>
      <c r="AM297" s="6">
        <v>7</v>
      </c>
      <c r="AN297" s="6">
        <v>1</v>
      </c>
      <c r="AO297" s="6">
        <v>62</v>
      </c>
      <c r="AP297" s="6">
        <v>0</v>
      </c>
      <c r="AQ297" s="6">
        <v>1</v>
      </c>
      <c r="AR297" s="6">
        <v>18</v>
      </c>
      <c r="AS297" s="6">
        <v>4</v>
      </c>
      <c r="AT297" s="6">
        <v>2</v>
      </c>
      <c r="AU297" s="6">
        <v>1</v>
      </c>
      <c r="AV297" s="6">
        <v>3</v>
      </c>
      <c r="AW297" s="6">
        <v>0</v>
      </c>
      <c r="AX297" s="6">
        <v>1</v>
      </c>
      <c r="AY297" s="6">
        <v>0</v>
      </c>
      <c r="AZ297" s="6"/>
      <c r="BA297" s="6">
        <v>0</v>
      </c>
      <c r="BB297" s="6"/>
      <c r="BC297" s="6">
        <v>0</v>
      </c>
      <c r="BD297" s="6"/>
      <c r="BE297" s="12">
        <f t="shared" si="181"/>
        <v>62</v>
      </c>
      <c r="BF297" s="12">
        <f t="shared" si="182"/>
        <v>11</v>
      </c>
      <c r="BG297" s="3">
        <f t="shared" si="176"/>
        <v>400000</v>
      </c>
      <c r="BH297" s="5">
        <v>212000</v>
      </c>
      <c r="BI297" s="5">
        <v>0</v>
      </c>
      <c r="BJ297" s="5">
        <v>0</v>
      </c>
      <c r="BK297" s="5">
        <v>188000</v>
      </c>
      <c r="BL297" s="5">
        <v>0</v>
      </c>
      <c r="BM297" s="5">
        <v>0</v>
      </c>
      <c r="BN297" s="5">
        <v>0</v>
      </c>
      <c r="BO297" s="5">
        <v>0</v>
      </c>
      <c r="BP297" s="5">
        <v>0</v>
      </c>
      <c r="BQ297" s="5">
        <v>0</v>
      </c>
      <c r="BR297" s="5">
        <v>0</v>
      </c>
      <c r="BS297" s="5">
        <v>0</v>
      </c>
      <c r="BT297" s="5">
        <v>0</v>
      </c>
      <c r="BU297" s="5">
        <v>0</v>
      </c>
      <c r="BV297" s="5"/>
      <c r="BW297" s="5">
        <v>0</v>
      </c>
      <c r="BY297" t="s">
        <v>109</v>
      </c>
      <c r="BZ297" s="12">
        <f t="shared" si="164"/>
        <v>100</v>
      </c>
      <c r="CA297" s="12">
        <v>53</v>
      </c>
      <c r="CB297" s="12">
        <v>0</v>
      </c>
      <c r="CC297" s="12">
        <v>0</v>
      </c>
      <c r="CD297" s="12">
        <v>47</v>
      </c>
      <c r="CE297" s="12">
        <v>0</v>
      </c>
      <c r="CG297" s="12">
        <v>0</v>
      </c>
      <c r="CH297" s="12">
        <v>0</v>
      </c>
      <c r="CI297" s="12">
        <v>0</v>
      </c>
      <c r="CJ297" s="12">
        <v>0</v>
      </c>
      <c r="CK297" s="12">
        <v>0</v>
      </c>
      <c r="CL297" s="12">
        <v>0</v>
      </c>
      <c r="CN297" s="12">
        <v>0</v>
      </c>
      <c r="CP297" s="12">
        <v>0</v>
      </c>
      <c r="CR297" s="12">
        <f t="shared" si="183"/>
        <v>0</v>
      </c>
      <c r="CS297" s="12">
        <f t="shared" si="184"/>
        <v>0</v>
      </c>
      <c r="CT297" s="12">
        <f t="shared" si="185"/>
        <v>0</v>
      </c>
      <c r="CU297" s="12">
        <f t="shared" si="186"/>
        <v>0</v>
      </c>
      <c r="CX297" t="s">
        <v>126</v>
      </c>
    </row>
    <row r="298" spans="1:102" x14ac:dyDescent="0.2">
      <c r="A298">
        <v>2017</v>
      </c>
      <c r="B298" t="s">
        <v>636</v>
      </c>
      <c r="C298" s="1" t="s">
        <v>214</v>
      </c>
      <c r="D298" s="17">
        <v>87592</v>
      </c>
      <c r="E298" t="s">
        <v>205</v>
      </c>
      <c r="F298" t="s">
        <v>114</v>
      </c>
      <c r="G298" t="s">
        <v>138</v>
      </c>
      <c r="I298" t="s">
        <v>121</v>
      </c>
      <c r="J298">
        <v>1994</v>
      </c>
      <c r="K298">
        <f t="shared" si="178"/>
        <v>23</v>
      </c>
      <c r="L298" t="s">
        <v>148</v>
      </c>
      <c r="M298" t="s">
        <v>149</v>
      </c>
      <c r="N298" t="s">
        <v>360</v>
      </c>
      <c r="P298" s="3">
        <v>223400</v>
      </c>
      <c r="Q298" s="3">
        <v>252000</v>
      </c>
      <c r="S298" s="5">
        <f t="shared" si="179"/>
        <v>223400</v>
      </c>
      <c r="T298" s="5">
        <f>P298*(AM298/100)</f>
        <v>134040</v>
      </c>
      <c r="U298" s="5">
        <f>P298*(AN298/100)</f>
        <v>6702</v>
      </c>
      <c r="V298" s="5">
        <f>P298*(AO298/100)</f>
        <v>6702</v>
      </c>
      <c r="W298" s="5">
        <f>P298*(AP298/100)</f>
        <v>44680</v>
      </c>
      <c r="X298" s="5">
        <f>P298*(AQ298/100)</f>
        <v>2234</v>
      </c>
      <c r="Y298" s="5">
        <f>P298*(AR298/100)</f>
        <v>22340</v>
      </c>
      <c r="Z298" s="5">
        <f>P298*(AS298/100)</f>
        <v>2234</v>
      </c>
      <c r="AA298" s="5">
        <f>P298*(AT298/100)</f>
        <v>2234</v>
      </c>
      <c r="AB298" s="5">
        <f>P298*(AU298/100)</f>
        <v>0</v>
      </c>
      <c r="AC298" s="5">
        <f>P298*(AV298/100)</f>
        <v>2234</v>
      </c>
      <c r="AD298" s="5">
        <f>$P$332*AW298</f>
        <v>0</v>
      </c>
      <c r="AE298" s="5">
        <f>P298*(AX298/100)</f>
        <v>0</v>
      </c>
      <c r="AF298" s="5">
        <f>P298*(AY298/100)</f>
        <v>0</v>
      </c>
      <c r="AG298" s="5">
        <f>$P$332*AZ298</f>
        <v>0</v>
      </c>
      <c r="AH298" s="5">
        <f>P298*(BA298/100)</f>
        <v>0</v>
      </c>
      <c r="AI298" s="5">
        <f>$P$332*BB298</f>
        <v>0</v>
      </c>
      <c r="AJ298" s="5">
        <f>P298*(BC298/100)</f>
        <v>0</v>
      </c>
      <c r="AL298" s="6">
        <f t="shared" si="180"/>
        <v>100</v>
      </c>
      <c r="AM298" s="6">
        <v>60</v>
      </c>
      <c r="AN298" s="6">
        <v>3</v>
      </c>
      <c r="AO298" s="6">
        <v>3</v>
      </c>
      <c r="AP298" s="6">
        <v>20</v>
      </c>
      <c r="AQ298" s="6">
        <v>1</v>
      </c>
      <c r="AR298" s="6">
        <v>10</v>
      </c>
      <c r="AS298" s="6">
        <v>1</v>
      </c>
      <c r="AT298" s="6">
        <v>1</v>
      </c>
      <c r="AU298" s="6">
        <v>0</v>
      </c>
      <c r="AV298" s="6">
        <v>1</v>
      </c>
      <c r="AW298" s="6">
        <v>0</v>
      </c>
      <c r="AX298" s="6">
        <v>0</v>
      </c>
      <c r="AY298" s="6">
        <v>0</v>
      </c>
      <c r="AZ298" s="6"/>
      <c r="BA298" s="6">
        <v>0</v>
      </c>
      <c r="BB298" s="6"/>
      <c r="BC298" s="6">
        <v>0</v>
      </c>
      <c r="BD298" s="6"/>
      <c r="BE298" s="12">
        <f t="shared" si="181"/>
        <v>23</v>
      </c>
      <c r="BF298" s="12">
        <f t="shared" si="182"/>
        <v>3</v>
      </c>
      <c r="BG298" s="3">
        <f t="shared" si="176"/>
        <v>223400</v>
      </c>
      <c r="BH298" s="5">
        <v>89360</v>
      </c>
      <c r="BI298" s="5">
        <v>0</v>
      </c>
      <c r="BJ298" s="5">
        <v>0</v>
      </c>
      <c r="BK298" s="5">
        <v>44680</v>
      </c>
      <c r="BL298" s="5">
        <v>11170</v>
      </c>
      <c r="BM298" s="5">
        <v>0</v>
      </c>
      <c r="BN298" s="5">
        <v>0</v>
      </c>
      <c r="BO298" s="5">
        <v>0</v>
      </c>
      <c r="BP298" s="5">
        <v>0</v>
      </c>
      <c r="BQ298" s="5">
        <v>0</v>
      </c>
      <c r="BR298" s="5">
        <v>0</v>
      </c>
      <c r="BS298" s="5">
        <v>0</v>
      </c>
      <c r="BT298" s="5">
        <v>0</v>
      </c>
      <c r="BU298" s="5">
        <v>78190</v>
      </c>
      <c r="BV298" s="5"/>
      <c r="BW298" s="5">
        <v>0</v>
      </c>
      <c r="BY298" t="s">
        <v>109</v>
      </c>
      <c r="BZ298" s="12">
        <f t="shared" si="164"/>
        <v>100</v>
      </c>
      <c r="CA298" s="12">
        <v>40</v>
      </c>
      <c r="CB298" s="12">
        <v>0</v>
      </c>
      <c r="CC298" s="12">
        <v>0</v>
      </c>
      <c r="CD298" s="12">
        <v>20</v>
      </c>
      <c r="CE298" s="12">
        <v>5</v>
      </c>
      <c r="CG298" s="12">
        <v>0</v>
      </c>
      <c r="CH298" s="12">
        <v>0</v>
      </c>
      <c r="CI298" s="12">
        <v>0</v>
      </c>
      <c r="CJ298" s="12">
        <v>0</v>
      </c>
      <c r="CK298" s="12">
        <v>0</v>
      </c>
      <c r="CL298" s="12">
        <v>0</v>
      </c>
      <c r="CN298" s="12">
        <v>35</v>
      </c>
      <c r="CP298" s="12">
        <v>0</v>
      </c>
      <c r="CR298" s="12">
        <f t="shared" si="183"/>
        <v>0</v>
      </c>
      <c r="CS298" s="12">
        <f t="shared" si="184"/>
        <v>5</v>
      </c>
      <c r="CT298" s="12">
        <f t="shared" si="185"/>
        <v>0</v>
      </c>
      <c r="CU298" s="12">
        <f t="shared" si="186"/>
        <v>35</v>
      </c>
      <c r="CX298" t="s">
        <v>110</v>
      </c>
    </row>
    <row r="299" spans="1:102" x14ac:dyDescent="0.2">
      <c r="A299">
        <v>2017</v>
      </c>
      <c r="B299" t="s">
        <v>637</v>
      </c>
      <c r="C299" s="1" t="s">
        <v>210</v>
      </c>
      <c r="D299" s="17">
        <v>86323</v>
      </c>
      <c r="E299" t="s">
        <v>205</v>
      </c>
      <c r="F299" t="s">
        <v>114</v>
      </c>
      <c r="G299" t="s">
        <v>142</v>
      </c>
      <c r="I299" t="s">
        <v>143</v>
      </c>
      <c r="J299">
        <v>2012</v>
      </c>
      <c r="K299">
        <f t="shared" si="178"/>
        <v>5</v>
      </c>
      <c r="L299" t="s">
        <v>122</v>
      </c>
      <c r="M299" t="s">
        <v>122</v>
      </c>
      <c r="N299" t="s">
        <v>381</v>
      </c>
      <c r="O299" s="3">
        <v>100000</v>
      </c>
      <c r="P299" s="3">
        <v>60000</v>
      </c>
      <c r="S299" s="5">
        <f t="shared" si="179"/>
        <v>60000</v>
      </c>
      <c r="T299" s="5">
        <f>P299*(AM299/100)</f>
        <v>46800</v>
      </c>
      <c r="U299" s="5">
        <f>P299*(AN299/100)</f>
        <v>600</v>
      </c>
      <c r="V299" s="5">
        <f>P299*(AO299/100)</f>
        <v>9000</v>
      </c>
      <c r="W299" s="5">
        <f>P299*(AP299/100)</f>
        <v>0</v>
      </c>
      <c r="X299" s="5">
        <f>P299*(AQ299/100)</f>
        <v>0</v>
      </c>
      <c r="Y299" s="5">
        <f>P299*(AR299/100)</f>
        <v>2400</v>
      </c>
      <c r="Z299" s="5">
        <f>P299*(AS299/100)</f>
        <v>0</v>
      </c>
      <c r="AA299" s="5">
        <f>P299*(AT299/100)</f>
        <v>600</v>
      </c>
      <c r="AB299" s="5">
        <f>P299*(AU299/100)</f>
        <v>0</v>
      </c>
      <c r="AC299" s="5">
        <f>P299*(AV299/100)</f>
        <v>600</v>
      </c>
      <c r="AD299" s="5">
        <f>$P$330*AW299</f>
        <v>0</v>
      </c>
      <c r="AE299" s="5">
        <f>P299*(AX299/100)</f>
        <v>0</v>
      </c>
      <c r="AF299" s="5">
        <f>P299*(AY299/100)</f>
        <v>0</v>
      </c>
      <c r="AG299" s="5">
        <f>$P$330*AZ299</f>
        <v>0</v>
      </c>
      <c r="AH299" s="5">
        <f>P299*(BA299/100)</f>
        <v>0</v>
      </c>
      <c r="AI299" s="5">
        <f>$P$330*BB299</f>
        <v>0</v>
      </c>
      <c r="AJ299" s="5">
        <f>P299*(BC299/100)</f>
        <v>0</v>
      </c>
      <c r="AL299" s="6">
        <f t="shared" si="180"/>
        <v>100</v>
      </c>
      <c r="AM299" s="6">
        <v>78</v>
      </c>
      <c r="AN299" s="6">
        <v>1</v>
      </c>
      <c r="AO299" s="6">
        <v>15</v>
      </c>
      <c r="AP299" s="6">
        <v>0</v>
      </c>
      <c r="AQ299" s="6">
        <v>0</v>
      </c>
      <c r="AR299" s="6">
        <v>4</v>
      </c>
      <c r="AS299" s="6">
        <v>0</v>
      </c>
      <c r="AT299" s="6">
        <v>1</v>
      </c>
      <c r="AU299" s="6">
        <v>0</v>
      </c>
      <c r="AV299" s="6">
        <v>1</v>
      </c>
      <c r="AW299" s="6">
        <v>0</v>
      </c>
      <c r="AX299" s="6">
        <v>0</v>
      </c>
      <c r="AY299" s="6">
        <v>0</v>
      </c>
      <c r="AZ299" s="6"/>
      <c r="BA299" s="6">
        <v>0</v>
      </c>
      <c r="BB299" s="6"/>
      <c r="BC299" s="6">
        <v>0</v>
      </c>
      <c r="BD299" s="6"/>
      <c r="BE299" s="12">
        <f t="shared" si="181"/>
        <v>15</v>
      </c>
      <c r="BF299" s="12">
        <f t="shared" si="182"/>
        <v>2</v>
      </c>
      <c r="BG299" s="3">
        <f t="shared" si="176"/>
        <v>60000</v>
      </c>
      <c r="BH299" s="5">
        <v>57000</v>
      </c>
      <c r="BI299" s="5">
        <v>0</v>
      </c>
      <c r="BJ299" s="5">
        <v>0</v>
      </c>
      <c r="BK299" s="5">
        <v>3000</v>
      </c>
      <c r="BL299" s="5">
        <v>0</v>
      </c>
      <c r="BM299" s="5">
        <v>0</v>
      </c>
      <c r="BN299" s="5">
        <v>0</v>
      </c>
      <c r="BO299" s="5">
        <v>0</v>
      </c>
      <c r="BP299" s="5">
        <v>0</v>
      </c>
      <c r="BQ299" s="5">
        <v>0</v>
      </c>
      <c r="BR299" s="5">
        <v>0</v>
      </c>
      <c r="BS299" s="5">
        <v>0</v>
      </c>
      <c r="BT299" s="5">
        <v>0</v>
      </c>
      <c r="BU299" s="5">
        <v>0</v>
      </c>
      <c r="BV299" s="5"/>
      <c r="BW299" s="5">
        <v>0</v>
      </c>
      <c r="BY299" t="s">
        <v>109</v>
      </c>
      <c r="BZ299" s="12">
        <f t="shared" si="164"/>
        <v>100</v>
      </c>
      <c r="CA299" s="12">
        <v>95</v>
      </c>
      <c r="CB299" s="12">
        <v>0</v>
      </c>
      <c r="CC299" s="12">
        <v>0</v>
      </c>
      <c r="CD299" s="12">
        <v>5</v>
      </c>
      <c r="CE299" s="12">
        <v>0</v>
      </c>
      <c r="CG299" s="12">
        <v>0</v>
      </c>
      <c r="CH299" s="12">
        <v>0</v>
      </c>
      <c r="CI299" s="12">
        <v>0</v>
      </c>
      <c r="CJ299" s="12">
        <v>0</v>
      </c>
      <c r="CK299" s="12">
        <v>0</v>
      </c>
      <c r="CL299" s="12">
        <v>0</v>
      </c>
      <c r="CN299" s="12">
        <v>0</v>
      </c>
      <c r="CP299" s="12">
        <v>0</v>
      </c>
      <c r="CR299" s="12">
        <f t="shared" si="183"/>
        <v>0</v>
      </c>
      <c r="CS299" s="12">
        <f t="shared" si="184"/>
        <v>0</v>
      </c>
      <c r="CT299" s="12">
        <f t="shared" si="185"/>
        <v>0</v>
      </c>
      <c r="CU299" s="12">
        <f t="shared" si="186"/>
        <v>0</v>
      </c>
    </row>
    <row r="300" spans="1:102" x14ac:dyDescent="0.2">
      <c r="A300">
        <v>2017</v>
      </c>
      <c r="B300" t="s">
        <v>638</v>
      </c>
      <c r="C300" s="1" t="s">
        <v>204</v>
      </c>
      <c r="D300" s="17">
        <v>59719</v>
      </c>
      <c r="E300" t="s">
        <v>205</v>
      </c>
      <c r="F300" t="s">
        <v>114</v>
      </c>
      <c r="G300" t="s">
        <v>120</v>
      </c>
      <c r="I300" t="s">
        <v>121</v>
      </c>
      <c r="J300">
        <v>2010</v>
      </c>
      <c r="K300">
        <f t="shared" si="178"/>
        <v>7</v>
      </c>
      <c r="L300" t="s">
        <v>131</v>
      </c>
      <c r="M300" t="s">
        <v>131</v>
      </c>
      <c r="N300" t="s">
        <v>356</v>
      </c>
      <c r="O300" s="3">
        <v>3244891</v>
      </c>
      <c r="P300" s="3">
        <v>3244891</v>
      </c>
      <c r="S300" s="5">
        <f t="shared" si="179"/>
        <v>3244891</v>
      </c>
      <c r="T300" s="5">
        <v>391158</v>
      </c>
      <c r="U300" s="5">
        <v>15123</v>
      </c>
      <c r="V300" s="5">
        <v>548259</v>
      </c>
      <c r="W300" s="5">
        <v>48801</v>
      </c>
      <c r="X300" s="5">
        <v>731659</v>
      </c>
      <c r="Y300" s="5">
        <v>31362</v>
      </c>
      <c r="Z300" s="5">
        <v>86218</v>
      </c>
      <c r="AA300" s="5">
        <v>286812</v>
      </c>
      <c r="AB300" s="5">
        <v>23873</v>
      </c>
      <c r="AC300" s="5">
        <v>1067593</v>
      </c>
      <c r="AD300" s="5">
        <v>0</v>
      </c>
      <c r="AE300" s="5">
        <v>14033</v>
      </c>
      <c r="AF300" s="5">
        <v>0</v>
      </c>
      <c r="AH300" s="5">
        <v>0</v>
      </c>
      <c r="AJ300" s="3">
        <v>0</v>
      </c>
      <c r="AL300" s="6">
        <f t="shared" si="180"/>
        <v>99.999999999999986</v>
      </c>
      <c r="AM300" s="6">
        <v>12.05458056988663</v>
      </c>
      <c r="AN300" s="6">
        <v>0.46605571650942978</v>
      </c>
      <c r="AO300" s="6">
        <v>16.896068311693675</v>
      </c>
      <c r="AP300" s="6">
        <v>1.50393341409619</v>
      </c>
      <c r="AQ300" s="6">
        <v>22.548030118731262</v>
      </c>
      <c r="AR300" s="6">
        <v>0.96650395960912094</v>
      </c>
      <c r="AS300" s="6">
        <v>2.6570384028307887</v>
      </c>
      <c r="AT300" s="6">
        <v>8.8388793336971876</v>
      </c>
      <c r="AU300" s="6">
        <v>0.73571038287572676</v>
      </c>
      <c r="AV300" s="6">
        <v>32.900735340570762</v>
      </c>
      <c r="AW300" s="6">
        <v>0</v>
      </c>
      <c r="AX300" s="6">
        <v>0.43246444949922813</v>
      </c>
      <c r="AY300" s="6">
        <v>0</v>
      </c>
      <c r="AZ300" s="6"/>
      <c r="BA300" s="6">
        <v>0</v>
      </c>
      <c r="BB300" s="6"/>
      <c r="BC300" s="6">
        <v>0</v>
      </c>
      <c r="BD300" s="6"/>
      <c r="BE300" s="12">
        <f t="shared" si="181"/>
        <v>18.400001725789863</v>
      </c>
      <c r="BF300" s="12">
        <f t="shared" si="182"/>
        <v>45.564827909473692</v>
      </c>
      <c r="BG300" s="3">
        <f t="shared" si="176"/>
        <v>3244891</v>
      </c>
      <c r="BH300">
        <v>0</v>
      </c>
      <c r="BI300">
        <v>334823</v>
      </c>
      <c r="BJ300">
        <v>1487119</v>
      </c>
      <c r="BK300">
        <v>776735</v>
      </c>
      <c r="BL300">
        <v>757</v>
      </c>
      <c r="BN300">
        <v>19300</v>
      </c>
      <c r="BO300">
        <v>0</v>
      </c>
      <c r="BP300">
        <v>10075</v>
      </c>
      <c r="BQ300">
        <v>42022</v>
      </c>
      <c r="BR300">
        <v>83960</v>
      </c>
      <c r="BS300">
        <v>889</v>
      </c>
      <c r="BU300">
        <v>489211</v>
      </c>
      <c r="BV300" t="s">
        <v>639</v>
      </c>
      <c r="BW300">
        <v>0</v>
      </c>
      <c r="BY300" t="s">
        <v>109</v>
      </c>
      <c r="BZ300" s="12">
        <f t="shared" si="164"/>
        <v>100</v>
      </c>
      <c r="CA300" s="12">
        <v>0</v>
      </c>
      <c r="CB300" s="12">
        <v>10.31846678363002</v>
      </c>
      <c r="CC300" s="12">
        <v>45.829551747655003</v>
      </c>
      <c r="CD300" s="12">
        <v>23.937167689145799</v>
      </c>
      <c r="CE300" s="12">
        <v>2.3328980850204219E-2</v>
      </c>
      <c r="CF300" s="12" t="s">
        <v>357</v>
      </c>
      <c r="CG300" s="12">
        <v>0.59478114981366093</v>
      </c>
      <c r="CH300" s="12">
        <v>0</v>
      </c>
      <c r="CI300" s="12">
        <v>0.31048808727319344</v>
      </c>
      <c r="CJ300" s="12">
        <v>1.295020387433661</v>
      </c>
      <c r="CK300" s="12">
        <v>2.5874520900702058</v>
      </c>
      <c r="CL300" s="12">
        <v>2.7396914102815782E-2</v>
      </c>
      <c r="CM300" s="12" t="s">
        <v>357</v>
      </c>
      <c r="CN300" s="12">
        <v>15.076346170025435</v>
      </c>
      <c r="CP300" s="12">
        <v>0</v>
      </c>
      <c r="CR300" s="12">
        <f t="shared" si="183"/>
        <v>56.148018531285025</v>
      </c>
      <c r="CS300" s="12">
        <f t="shared" si="184"/>
        <v>2.3328980850204219E-2</v>
      </c>
      <c r="CT300" s="12">
        <f t="shared" si="185"/>
        <v>4.2203574788798761</v>
      </c>
      <c r="CU300" s="12">
        <f t="shared" si="186"/>
        <v>15.076346170025435</v>
      </c>
    </row>
    <row r="301" spans="1:102" x14ac:dyDescent="0.2">
      <c r="A301">
        <v>2017</v>
      </c>
      <c r="B301" t="s">
        <v>640</v>
      </c>
      <c r="C301" s="1" t="s">
        <v>204</v>
      </c>
      <c r="D301" s="17">
        <v>59860</v>
      </c>
      <c r="E301" t="s">
        <v>205</v>
      </c>
      <c r="F301" t="s">
        <v>114</v>
      </c>
      <c r="G301" t="s">
        <v>173</v>
      </c>
      <c r="I301" t="s">
        <v>143</v>
      </c>
      <c r="J301">
        <v>2012</v>
      </c>
      <c r="K301">
        <f t="shared" si="178"/>
        <v>5</v>
      </c>
      <c r="L301" t="s">
        <v>122</v>
      </c>
      <c r="M301" t="s">
        <v>122</v>
      </c>
      <c r="N301" t="s">
        <v>381</v>
      </c>
      <c r="O301" s="3">
        <v>24000</v>
      </c>
      <c r="P301" s="3">
        <v>14000</v>
      </c>
      <c r="Q301" s="3">
        <v>18000</v>
      </c>
      <c r="R301" s="4">
        <v>0.75</v>
      </c>
      <c r="S301" s="5">
        <f t="shared" si="179"/>
        <v>14000</v>
      </c>
      <c r="T301" s="5">
        <v>2600</v>
      </c>
      <c r="U301" s="5">
        <v>1000</v>
      </c>
      <c r="V301" s="5">
        <v>2000</v>
      </c>
      <c r="W301" s="5">
        <v>500</v>
      </c>
      <c r="X301" s="5">
        <v>6000</v>
      </c>
      <c r="Y301" s="5">
        <v>500</v>
      </c>
      <c r="Z301" s="5">
        <v>300</v>
      </c>
      <c r="AA301" s="5">
        <v>500</v>
      </c>
      <c r="AB301" s="5">
        <v>300</v>
      </c>
      <c r="AC301" s="5">
        <v>300</v>
      </c>
      <c r="AD301" s="5">
        <v>0</v>
      </c>
      <c r="AE301" s="5">
        <f>P301*(AX301/100)</f>
        <v>0</v>
      </c>
      <c r="AF301" s="5">
        <f>P301*(AY301/100)</f>
        <v>0</v>
      </c>
      <c r="AH301" s="5">
        <v>0</v>
      </c>
      <c r="AJ301" s="3">
        <v>0</v>
      </c>
      <c r="AL301" s="6">
        <f t="shared" si="180"/>
        <v>99.999999999999972</v>
      </c>
      <c r="AM301" s="6">
        <v>18.571428571428573</v>
      </c>
      <c r="AN301" s="6">
        <v>7.1428571428571423</v>
      </c>
      <c r="AO301" s="6">
        <v>14.285714285714285</v>
      </c>
      <c r="AP301" s="6">
        <v>3.5714285714285712</v>
      </c>
      <c r="AQ301" s="6">
        <v>42.857142857142854</v>
      </c>
      <c r="AR301" s="6">
        <v>3.5714285714285712</v>
      </c>
      <c r="AS301" s="6">
        <v>2.1428571428571428</v>
      </c>
      <c r="AT301" s="6">
        <v>3.5714285714285712</v>
      </c>
      <c r="AU301" s="6">
        <v>2.1428571428571428</v>
      </c>
      <c r="AV301" s="6">
        <v>2.1428571428571428</v>
      </c>
      <c r="AW301" s="6">
        <v>0</v>
      </c>
      <c r="AX301" s="6">
        <v>0</v>
      </c>
      <c r="AY301" s="6">
        <v>0</v>
      </c>
      <c r="AZ301" s="6"/>
      <c r="BA301" s="6">
        <v>0</v>
      </c>
      <c r="BB301" s="6"/>
      <c r="BC301" s="6">
        <v>0</v>
      </c>
      <c r="BD301" s="6"/>
      <c r="BE301" s="12">
        <f t="shared" si="181"/>
        <v>17.857142857142854</v>
      </c>
      <c r="BF301" s="12">
        <f t="shared" si="182"/>
        <v>9.9999999999999982</v>
      </c>
      <c r="BG301" s="3">
        <f t="shared" si="176"/>
        <v>14000</v>
      </c>
      <c r="BH301">
        <v>14000</v>
      </c>
      <c r="BI301">
        <v>0</v>
      </c>
      <c r="BJ301">
        <v>0</v>
      </c>
      <c r="BK301">
        <v>0</v>
      </c>
      <c r="BL301">
        <v>0</v>
      </c>
      <c r="BN301">
        <v>0</v>
      </c>
      <c r="BO301">
        <v>0</v>
      </c>
      <c r="BP301">
        <v>0</v>
      </c>
      <c r="BQ301">
        <v>0</v>
      </c>
      <c r="BR301">
        <v>0</v>
      </c>
      <c r="BS301">
        <v>0</v>
      </c>
      <c r="BU301">
        <v>0</v>
      </c>
      <c r="BW301">
        <v>0</v>
      </c>
      <c r="BY301" t="s">
        <v>109</v>
      </c>
      <c r="BZ301" s="12">
        <f t="shared" si="164"/>
        <v>100</v>
      </c>
      <c r="CA301" s="12">
        <v>100</v>
      </c>
      <c r="CB301" s="12">
        <v>0</v>
      </c>
      <c r="CC301" s="12">
        <v>0</v>
      </c>
      <c r="CD301" s="12">
        <v>0</v>
      </c>
      <c r="CE301" s="12">
        <v>0</v>
      </c>
      <c r="CG301" s="12">
        <v>0</v>
      </c>
      <c r="CH301" s="12">
        <v>0</v>
      </c>
      <c r="CI301" s="12">
        <v>0</v>
      </c>
      <c r="CJ301" s="12">
        <v>0</v>
      </c>
      <c r="CK301" s="12">
        <v>0</v>
      </c>
      <c r="CL301" s="12">
        <v>0</v>
      </c>
      <c r="CM301" s="12" t="s">
        <v>357</v>
      </c>
      <c r="CN301" s="12">
        <v>0</v>
      </c>
      <c r="CP301" s="12">
        <v>0</v>
      </c>
      <c r="CR301" s="12">
        <f t="shared" si="183"/>
        <v>0</v>
      </c>
      <c r="CS301" s="12">
        <f t="shared" si="184"/>
        <v>0</v>
      </c>
      <c r="CT301" s="12">
        <f t="shared" si="185"/>
        <v>0</v>
      </c>
      <c r="CU301" s="12">
        <f t="shared" si="186"/>
        <v>0</v>
      </c>
      <c r="CX301" t="s">
        <v>116</v>
      </c>
    </row>
    <row r="302" spans="1:102" x14ac:dyDescent="0.2">
      <c r="A302">
        <v>2017</v>
      </c>
      <c r="B302" t="s">
        <v>641</v>
      </c>
      <c r="C302" s="1" t="s">
        <v>334</v>
      </c>
      <c r="D302" s="17">
        <v>80477</v>
      </c>
      <c r="E302" t="s">
        <v>205</v>
      </c>
      <c r="F302" t="s">
        <v>114</v>
      </c>
      <c r="G302" t="s">
        <v>106</v>
      </c>
      <c r="I302" t="s">
        <v>106</v>
      </c>
      <c r="J302">
        <v>2014</v>
      </c>
      <c r="K302">
        <f t="shared" si="178"/>
        <v>3</v>
      </c>
      <c r="L302" t="s">
        <v>122</v>
      </c>
      <c r="M302" t="s">
        <v>122</v>
      </c>
      <c r="N302" t="s">
        <v>381</v>
      </c>
      <c r="Q302" s="3">
        <v>80000</v>
      </c>
      <c r="AL302" s="6">
        <f t="shared" si="180"/>
        <v>100</v>
      </c>
      <c r="AM302" s="6">
        <v>18</v>
      </c>
      <c r="AN302" s="6">
        <v>0</v>
      </c>
      <c r="AO302" s="6">
        <v>49</v>
      </c>
      <c r="AP302" s="6">
        <v>0</v>
      </c>
      <c r="AQ302" s="6">
        <v>1</v>
      </c>
      <c r="AR302" s="6">
        <v>10</v>
      </c>
      <c r="AS302" s="6">
        <v>1</v>
      </c>
      <c r="AT302" s="6">
        <v>4</v>
      </c>
      <c r="AU302" s="6">
        <v>1</v>
      </c>
      <c r="AV302" s="6">
        <v>9</v>
      </c>
      <c r="AW302" s="6">
        <v>0</v>
      </c>
      <c r="AX302" s="6">
        <v>5</v>
      </c>
      <c r="AY302" s="6">
        <v>0</v>
      </c>
      <c r="AZ302" s="6"/>
      <c r="BA302" s="6">
        <v>0</v>
      </c>
      <c r="BB302" s="6"/>
      <c r="BC302" s="6">
        <v>2</v>
      </c>
      <c r="BD302" s="6"/>
      <c r="BE302" s="12">
        <f t="shared" si="181"/>
        <v>49</v>
      </c>
      <c r="BF302" s="12">
        <f t="shared" si="182"/>
        <v>22</v>
      </c>
      <c r="BG302" s="3">
        <f t="shared" si="176"/>
        <v>0</v>
      </c>
      <c r="BH302" s="5"/>
      <c r="BI302" s="5"/>
      <c r="BJ302" s="5"/>
      <c r="BK302" s="5"/>
      <c r="BL302" s="5"/>
      <c r="BM302" s="5"/>
      <c r="BN302" s="5"/>
      <c r="BO302" s="5"/>
      <c r="BP302" s="5"/>
      <c r="BQ302" s="5"/>
      <c r="BR302" s="5"/>
      <c r="BS302" s="5"/>
      <c r="BT302" s="5"/>
      <c r="BU302" s="5"/>
      <c r="BV302" s="5"/>
      <c r="BW302" s="5"/>
      <c r="BY302" t="s">
        <v>109</v>
      </c>
      <c r="BZ302" s="12">
        <f t="shared" si="164"/>
        <v>100</v>
      </c>
      <c r="CA302" s="12">
        <v>98</v>
      </c>
      <c r="CB302" s="12">
        <v>0</v>
      </c>
      <c r="CC302" s="12">
        <v>0</v>
      </c>
      <c r="CD302" s="12">
        <v>0</v>
      </c>
      <c r="CE302" s="12">
        <v>0</v>
      </c>
      <c r="CG302" s="12">
        <v>0</v>
      </c>
      <c r="CH302" s="12">
        <v>0</v>
      </c>
      <c r="CI302" s="12">
        <v>0</v>
      </c>
      <c r="CJ302" s="12">
        <v>1</v>
      </c>
      <c r="CK302" s="12">
        <v>0</v>
      </c>
      <c r="CL302" s="12">
        <v>0</v>
      </c>
      <c r="CN302" s="12">
        <v>1</v>
      </c>
      <c r="CP302" s="12">
        <v>0</v>
      </c>
      <c r="CR302" s="12">
        <f t="shared" si="183"/>
        <v>0</v>
      </c>
      <c r="CS302" s="12">
        <f t="shared" si="184"/>
        <v>0</v>
      </c>
      <c r="CT302" s="12">
        <f t="shared" si="185"/>
        <v>1</v>
      </c>
      <c r="CU302" s="12">
        <f t="shared" si="186"/>
        <v>1</v>
      </c>
      <c r="CX302" t="s">
        <v>116</v>
      </c>
    </row>
    <row r="303" spans="1:102" x14ac:dyDescent="0.2">
      <c r="A303">
        <v>2017</v>
      </c>
      <c r="B303" t="s">
        <v>642</v>
      </c>
      <c r="C303" s="1" t="s">
        <v>218</v>
      </c>
      <c r="D303" s="15">
        <v>2762</v>
      </c>
      <c r="E303" t="s">
        <v>141</v>
      </c>
      <c r="F303" t="s">
        <v>137</v>
      </c>
      <c r="G303" t="s">
        <v>106</v>
      </c>
      <c r="I303" t="s">
        <v>106</v>
      </c>
      <c r="J303">
        <v>1997</v>
      </c>
      <c r="K303">
        <f t="shared" si="178"/>
        <v>20</v>
      </c>
      <c r="L303" t="s">
        <v>165</v>
      </c>
      <c r="M303" t="s">
        <v>149</v>
      </c>
      <c r="N303" t="s">
        <v>356</v>
      </c>
      <c r="O303" s="3">
        <v>5159195.13</v>
      </c>
      <c r="P303" s="3">
        <v>4706728.9400000004</v>
      </c>
      <c r="Q303" s="3">
        <v>908413.16</v>
      </c>
      <c r="R303" s="4">
        <v>0.17607652688259537</v>
      </c>
      <c r="S303" s="5">
        <f>SUM(T303:AJ303)</f>
        <v>4706728.9399999995</v>
      </c>
      <c r="T303" s="5">
        <f>P303*(AM303/100)</f>
        <v>4518459.7823999999</v>
      </c>
      <c r="U303" s="5">
        <f>P303*(AN303/100)</f>
        <v>0</v>
      </c>
      <c r="V303" s="5">
        <f>P303*(AO303/100)</f>
        <v>0</v>
      </c>
      <c r="W303" s="5">
        <f>P303*(AP303/100)</f>
        <v>0</v>
      </c>
      <c r="X303" s="5">
        <f>P303*(AQ303/100)</f>
        <v>0</v>
      </c>
      <c r="Y303" s="5">
        <f>P303*(AR303/100)</f>
        <v>0</v>
      </c>
      <c r="Z303" s="5">
        <f>P303*(AS303/100)</f>
        <v>0</v>
      </c>
      <c r="AA303" s="5">
        <f>P303*(AT303/100)</f>
        <v>0</v>
      </c>
      <c r="AB303" s="5">
        <f>P303*(AU303/100)</f>
        <v>0</v>
      </c>
      <c r="AC303" s="5">
        <f>P303*(AV303/100)</f>
        <v>0</v>
      </c>
      <c r="AD303" s="5">
        <f>$P$284*AW303</f>
        <v>0</v>
      </c>
      <c r="AE303" s="5">
        <f>P303*(AX303/100)</f>
        <v>0</v>
      </c>
      <c r="AF303" s="5">
        <f>P303*(AY303/100)</f>
        <v>188269.15760000001</v>
      </c>
      <c r="AG303" s="5">
        <f>$P$284*AZ303</f>
        <v>0</v>
      </c>
      <c r="AH303" s="5">
        <f>P303*(BA303/100)</f>
        <v>0</v>
      </c>
      <c r="AI303" s="5">
        <f>$P$284*BB303</f>
        <v>0</v>
      </c>
      <c r="AJ303" s="5">
        <f>P303*(BC303/100)</f>
        <v>0</v>
      </c>
      <c r="AL303" s="6">
        <f t="shared" si="180"/>
        <v>100</v>
      </c>
      <c r="AM303" s="6">
        <v>96</v>
      </c>
      <c r="AN303" s="6">
        <v>0</v>
      </c>
      <c r="AO303" s="6">
        <v>0</v>
      </c>
      <c r="AP303" s="6">
        <v>0</v>
      </c>
      <c r="AQ303" s="6">
        <v>0</v>
      </c>
      <c r="AR303" s="6">
        <v>0</v>
      </c>
      <c r="AS303" s="6">
        <v>0</v>
      </c>
      <c r="AT303" s="6">
        <v>0</v>
      </c>
      <c r="AU303" s="6">
        <v>0</v>
      </c>
      <c r="AV303" s="6">
        <v>0</v>
      </c>
      <c r="AW303" s="6">
        <v>0</v>
      </c>
      <c r="AX303" s="6">
        <v>0</v>
      </c>
      <c r="AY303" s="6">
        <v>4</v>
      </c>
      <c r="AZ303" s="6"/>
      <c r="BA303" s="6">
        <v>0</v>
      </c>
      <c r="BB303" s="6"/>
      <c r="BC303" s="6">
        <v>0</v>
      </c>
      <c r="BD303" s="6"/>
      <c r="BE303" s="12">
        <f t="shared" si="181"/>
        <v>0</v>
      </c>
      <c r="BF303" s="12">
        <f t="shared" si="182"/>
        <v>4</v>
      </c>
      <c r="BG303" s="3">
        <f t="shared" si="176"/>
        <v>4706728.9399999995</v>
      </c>
      <c r="BH303" s="5">
        <v>0</v>
      </c>
      <c r="BI303" s="5">
        <v>3553580.3497000001</v>
      </c>
      <c r="BJ303" s="5">
        <v>673062.23841999995</v>
      </c>
      <c r="BK303" s="5">
        <v>0</v>
      </c>
      <c r="BL303" s="5">
        <v>305937.38110000006</v>
      </c>
      <c r="BM303" s="5">
        <v>0</v>
      </c>
      <c r="BN303" s="5">
        <v>32947.102579999999</v>
      </c>
      <c r="BO303" s="5">
        <v>0</v>
      </c>
      <c r="BP303" s="5">
        <v>9413.4578800000018</v>
      </c>
      <c r="BQ303" s="5">
        <v>47067.289400000001</v>
      </c>
      <c r="BR303" s="5">
        <v>0</v>
      </c>
      <c r="BS303" s="5">
        <v>0</v>
      </c>
      <c r="BT303" s="5">
        <v>0</v>
      </c>
      <c r="BU303" s="5">
        <v>84721.120920000016</v>
      </c>
      <c r="BV303" s="5"/>
      <c r="BW303" s="5">
        <v>0</v>
      </c>
      <c r="BY303" t="s">
        <v>109</v>
      </c>
      <c r="BZ303" s="12">
        <f t="shared" si="164"/>
        <v>100</v>
      </c>
      <c r="CA303" s="12">
        <v>0</v>
      </c>
      <c r="CB303" s="12">
        <v>75.5</v>
      </c>
      <c r="CC303" s="12">
        <v>14.299999999999999</v>
      </c>
      <c r="CD303" s="12">
        <v>0</v>
      </c>
      <c r="CE303" s="12">
        <v>6.5</v>
      </c>
      <c r="CG303" s="12">
        <v>0.7</v>
      </c>
      <c r="CH303" s="12">
        <v>0</v>
      </c>
      <c r="CI303" s="12">
        <v>0.2</v>
      </c>
      <c r="CJ303" s="12">
        <v>1</v>
      </c>
      <c r="CK303" s="12">
        <v>0</v>
      </c>
      <c r="CL303" s="12">
        <v>0</v>
      </c>
      <c r="CN303" s="12">
        <v>1.8</v>
      </c>
      <c r="CP303" s="12">
        <v>0</v>
      </c>
      <c r="CR303" s="12">
        <f t="shared" si="183"/>
        <v>89.8</v>
      </c>
      <c r="CS303" s="12">
        <f t="shared" si="184"/>
        <v>6.5</v>
      </c>
      <c r="CT303" s="12">
        <f t="shared" si="185"/>
        <v>1.2</v>
      </c>
      <c r="CU303" s="12">
        <f t="shared" si="186"/>
        <v>1.8</v>
      </c>
      <c r="CX303" t="s">
        <v>126</v>
      </c>
    </row>
    <row r="304" spans="1:102" x14ac:dyDescent="0.2">
      <c r="A304">
        <v>2017</v>
      </c>
      <c r="B304" t="s">
        <v>643</v>
      </c>
      <c r="C304" s="1" t="s">
        <v>218</v>
      </c>
      <c r="D304" s="15">
        <v>2121</v>
      </c>
      <c r="E304" t="s">
        <v>141</v>
      </c>
      <c r="F304" t="s">
        <v>137</v>
      </c>
      <c r="G304" t="s">
        <v>106</v>
      </c>
      <c r="I304" t="s">
        <v>106</v>
      </c>
      <c r="J304">
        <v>2014</v>
      </c>
      <c r="K304">
        <f t="shared" si="178"/>
        <v>3</v>
      </c>
      <c r="L304" t="s">
        <v>122</v>
      </c>
      <c r="M304" t="s">
        <v>122</v>
      </c>
      <c r="N304" t="s">
        <v>360</v>
      </c>
      <c r="O304" s="3">
        <v>1250000</v>
      </c>
      <c r="P304" s="3">
        <v>600000</v>
      </c>
      <c r="Q304" s="3">
        <v>1250000</v>
      </c>
      <c r="R304" s="4">
        <v>1</v>
      </c>
      <c r="S304" s="5">
        <f>SUM(T304:AJ304)</f>
        <v>600000</v>
      </c>
      <c r="T304" s="5">
        <f>P304*(AM304/100)</f>
        <v>0</v>
      </c>
      <c r="U304" s="5">
        <f>P304*(AN304/100)</f>
        <v>150000</v>
      </c>
      <c r="V304" s="5">
        <f>P304*(AO304/100)</f>
        <v>0</v>
      </c>
      <c r="W304" s="5">
        <f>P304*(AP304/100)</f>
        <v>0</v>
      </c>
      <c r="X304" s="5">
        <f>P304*(AQ304/100)</f>
        <v>0</v>
      </c>
      <c r="Y304" s="5">
        <f>P304*(AR304/100)</f>
        <v>0</v>
      </c>
      <c r="Z304" s="5">
        <f>P304*(AS304/100)</f>
        <v>0</v>
      </c>
      <c r="AA304" s="5">
        <f>P304*(AT304/100)</f>
        <v>180000</v>
      </c>
      <c r="AB304" s="5">
        <f>P304*(AU304/100)</f>
        <v>0</v>
      </c>
      <c r="AC304" s="5">
        <f>P304*(AV304/100)</f>
        <v>270000</v>
      </c>
      <c r="AD304" s="5">
        <f>$P$313*AW304</f>
        <v>0</v>
      </c>
      <c r="AE304" s="5">
        <f>P304*(AX304/100)</f>
        <v>0</v>
      </c>
      <c r="AF304" s="5">
        <f>P304*(AY304/100)</f>
        <v>0</v>
      </c>
      <c r="AG304" s="5">
        <f>$P$313*AZ304</f>
        <v>0</v>
      </c>
      <c r="AH304" s="5">
        <f>P304*(BA304/100)</f>
        <v>0</v>
      </c>
      <c r="AI304" s="5">
        <f>$P$313*BB304</f>
        <v>0</v>
      </c>
      <c r="AJ304" s="5">
        <f>P304*(BC304/100)</f>
        <v>0</v>
      </c>
      <c r="AL304" s="6">
        <f t="shared" si="180"/>
        <v>100</v>
      </c>
      <c r="AM304" s="6">
        <v>0</v>
      </c>
      <c r="AN304" s="6">
        <v>25</v>
      </c>
      <c r="AO304" s="6">
        <v>0</v>
      </c>
      <c r="AP304" s="6">
        <v>0</v>
      </c>
      <c r="AQ304" s="6">
        <v>0</v>
      </c>
      <c r="AR304" s="6">
        <v>0</v>
      </c>
      <c r="AS304" s="6">
        <v>0</v>
      </c>
      <c r="AT304" s="6">
        <v>30</v>
      </c>
      <c r="AU304" s="6">
        <v>0</v>
      </c>
      <c r="AV304" s="6">
        <v>45</v>
      </c>
      <c r="AW304" s="6">
        <v>0</v>
      </c>
      <c r="AX304" s="6">
        <v>0</v>
      </c>
      <c r="AY304" s="6">
        <v>0</v>
      </c>
      <c r="AZ304" s="6"/>
      <c r="BA304" s="6">
        <v>0</v>
      </c>
      <c r="BB304" s="6"/>
      <c r="BC304" s="6">
        <v>0</v>
      </c>
      <c r="BD304" s="6"/>
      <c r="BE304" s="12">
        <f t="shared" si="181"/>
        <v>0</v>
      </c>
      <c r="BF304" s="12">
        <f t="shared" si="182"/>
        <v>75</v>
      </c>
      <c r="BG304" s="3">
        <f t="shared" si="176"/>
        <v>600000</v>
      </c>
      <c r="BH304" s="5">
        <v>0</v>
      </c>
      <c r="BI304" s="5">
        <v>0</v>
      </c>
      <c r="BJ304" s="5">
        <v>0</v>
      </c>
      <c r="BK304" s="5">
        <v>120000</v>
      </c>
      <c r="BL304" s="5">
        <v>0</v>
      </c>
      <c r="BM304" s="5">
        <v>0</v>
      </c>
      <c r="BN304" s="5">
        <v>0</v>
      </c>
      <c r="BO304" s="5">
        <v>0</v>
      </c>
      <c r="BP304" s="5">
        <v>0</v>
      </c>
      <c r="BQ304" s="5">
        <v>480000</v>
      </c>
      <c r="BR304" s="5">
        <v>0</v>
      </c>
      <c r="BS304" s="5">
        <v>0</v>
      </c>
      <c r="BT304" s="5">
        <v>0</v>
      </c>
      <c r="BU304" s="5">
        <v>0</v>
      </c>
      <c r="BV304" s="5"/>
      <c r="BW304" s="5">
        <v>0</v>
      </c>
      <c r="BY304" t="s">
        <v>109</v>
      </c>
      <c r="BZ304" s="12">
        <f t="shared" si="164"/>
        <v>100</v>
      </c>
      <c r="CA304" s="12">
        <v>0</v>
      </c>
      <c r="CB304" s="12">
        <v>0</v>
      </c>
      <c r="CC304" s="12">
        <v>0</v>
      </c>
      <c r="CD304" s="12">
        <v>20</v>
      </c>
      <c r="CE304" s="12">
        <v>0</v>
      </c>
      <c r="CG304" s="12">
        <v>0</v>
      </c>
      <c r="CH304" s="12">
        <v>0</v>
      </c>
      <c r="CI304" s="12">
        <v>0</v>
      </c>
      <c r="CJ304" s="12">
        <v>80</v>
      </c>
      <c r="CK304" s="12">
        <v>0</v>
      </c>
      <c r="CL304" s="12">
        <v>0</v>
      </c>
      <c r="CN304" s="12">
        <v>0</v>
      </c>
      <c r="CP304" s="12">
        <v>0</v>
      </c>
      <c r="CR304" s="12">
        <f t="shared" si="183"/>
        <v>0</v>
      </c>
      <c r="CS304" s="12">
        <f t="shared" si="184"/>
        <v>0</v>
      </c>
      <c r="CT304" s="12">
        <f t="shared" si="185"/>
        <v>80</v>
      </c>
      <c r="CU304" s="12">
        <f t="shared" si="186"/>
        <v>0</v>
      </c>
      <c r="CX304" t="s">
        <v>116</v>
      </c>
    </row>
    <row r="305" spans="1:102" x14ac:dyDescent="0.2">
      <c r="A305">
        <v>2017</v>
      </c>
      <c r="B305" t="s">
        <v>644</v>
      </c>
      <c r="C305" s="1" t="s">
        <v>222</v>
      </c>
      <c r="D305" s="17">
        <v>5401</v>
      </c>
      <c r="E305" t="s">
        <v>141</v>
      </c>
      <c r="F305" t="s">
        <v>137</v>
      </c>
      <c r="G305" t="s">
        <v>106</v>
      </c>
      <c r="I305" t="s">
        <v>106</v>
      </c>
      <c r="J305">
        <v>2008</v>
      </c>
      <c r="K305">
        <f t="shared" si="178"/>
        <v>9</v>
      </c>
      <c r="L305" t="s">
        <v>131</v>
      </c>
      <c r="M305" t="s">
        <v>131</v>
      </c>
      <c r="N305" t="s">
        <v>360</v>
      </c>
      <c r="O305" s="3">
        <v>594000</v>
      </c>
      <c r="P305" s="3">
        <v>553000</v>
      </c>
      <c r="Q305" s="3">
        <v>630000</v>
      </c>
      <c r="R305" s="4">
        <v>1.0606060606060606</v>
      </c>
      <c r="S305" s="5">
        <f>SUM(T305:AJ305)</f>
        <v>553000</v>
      </c>
      <c r="T305" s="5">
        <f>P305*(AM305/100)</f>
        <v>387100</v>
      </c>
      <c r="U305" s="5">
        <f>P305*(AN305/100)</f>
        <v>0</v>
      </c>
      <c r="V305" s="5">
        <f>P305*(AO305/100)</f>
        <v>38710.000000000007</v>
      </c>
      <c r="W305" s="5">
        <f>P305*(AP305/100)</f>
        <v>16590</v>
      </c>
      <c r="X305" s="5">
        <f>P305*(AQ305/100)</f>
        <v>27650</v>
      </c>
      <c r="Y305" s="5">
        <f>P305*(AR305/100)</f>
        <v>27650</v>
      </c>
      <c r="Z305" s="5">
        <f>P305*(AS305/100)</f>
        <v>0</v>
      </c>
      <c r="AA305" s="5">
        <f>P305*(AT305/100)</f>
        <v>27650</v>
      </c>
      <c r="AB305" s="5">
        <f>P305*(AU305/100)</f>
        <v>0</v>
      </c>
      <c r="AC305" s="5">
        <f>P305*(AV305/100)</f>
        <v>27650</v>
      </c>
      <c r="AD305" s="5">
        <f>$P$315*AW305</f>
        <v>0</v>
      </c>
      <c r="AE305" s="5">
        <f>P305*(AX305/100)</f>
        <v>0</v>
      </c>
      <c r="AF305" s="5">
        <f>P305*(AY305/100)</f>
        <v>0</v>
      </c>
      <c r="AG305" s="5">
        <f>$P$315*AZ305</f>
        <v>0</v>
      </c>
      <c r="AH305" s="5">
        <f>P305*(BA305/100)</f>
        <v>0</v>
      </c>
      <c r="AI305" s="5">
        <f>$P$315*BB305</f>
        <v>0</v>
      </c>
      <c r="AJ305" s="5">
        <f>P305*(BC305/100)</f>
        <v>0</v>
      </c>
      <c r="AL305" s="6">
        <f t="shared" si="180"/>
        <v>100</v>
      </c>
      <c r="AM305" s="6">
        <v>70</v>
      </c>
      <c r="AN305" s="6">
        <v>0</v>
      </c>
      <c r="AO305" s="6">
        <v>7</v>
      </c>
      <c r="AP305" s="6">
        <v>3</v>
      </c>
      <c r="AQ305" s="6">
        <v>5</v>
      </c>
      <c r="AR305" s="6">
        <v>5</v>
      </c>
      <c r="AS305" s="6">
        <v>0</v>
      </c>
      <c r="AT305" s="6">
        <v>5</v>
      </c>
      <c r="AU305" s="6">
        <v>0</v>
      </c>
      <c r="AV305" s="6">
        <v>5</v>
      </c>
      <c r="AW305" s="6">
        <v>0</v>
      </c>
      <c r="AX305" s="6">
        <v>0</v>
      </c>
      <c r="AY305" s="6">
        <v>0</v>
      </c>
      <c r="AZ305" s="6"/>
      <c r="BA305" s="6">
        <v>0</v>
      </c>
      <c r="BB305" s="6"/>
      <c r="BC305" s="6">
        <v>0</v>
      </c>
      <c r="BD305" s="6"/>
      <c r="BE305" s="12">
        <f t="shared" si="181"/>
        <v>10</v>
      </c>
      <c r="BF305" s="12">
        <f t="shared" si="182"/>
        <v>10</v>
      </c>
      <c r="BG305" s="3">
        <f t="shared" si="176"/>
        <v>553000</v>
      </c>
      <c r="BH305" s="5">
        <v>536410</v>
      </c>
      <c r="BI305" s="5">
        <v>0</v>
      </c>
      <c r="BJ305" s="5">
        <v>0</v>
      </c>
      <c r="BK305" s="5">
        <v>0</v>
      </c>
      <c r="BL305" s="5">
        <v>0</v>
      </c>
      <c r="BM305" s="5">
        <v>0</v>
      </c>
      <c r="BN305" s="5">
        <v>0</v>
      </c>
      <c r="BO305" s="5">
        <v>0</v>
      </c>
      <c r="BP305" s="5">
        <v>0</v>
      </c>
      <c r="BQ305" s="5">
        <v>16590</v>
      </c>
      <c r="BR305" s="5">
        <v>0</v>
      </c>
      <c r="BS305" s="5">
        <v>0</v>
      </c>
      <c r="BT305" s="5">
        <v>0</v>
      </c>
      <c r="BU305" s="5">
        <v>0</v>
      </c>
      <c r="BV305" s="5"/>
      <c r="BW305" s="5">
        <v>0</v>
      </c>
      <c r="BY305" t="s">
        <v>109</v>
      </c>
      <c r="BZ305" s="12">
        <f t="shared" si="164"/>
        <v>100</v>
      </c>
      <c r="CA305" s="12">
        <v>97</v>
      </c>
      <c r="CB305" s="12">
        <v>0</v>
      </c>
      <c r="CC305" s="12">
        <v>0</v>
      </c>
      <c r="CD305" s="12">
        <v>0</v>
      </c>
      <c r="CE305" s="12">
        <v>0</v>
      </c>
      <c r="CG305" s="12">
        <v>0</v>
      </c>
      <c r="CH305" s="12">
        <v>0</v>
      </c>
      <c r="CI305" s="12">
        <v>0</v>
      </c>
      <c r="CJ305" s="12">
        <v>3</v>
      </c>
      <c r="CK305" s="12">
        <v>0</v>
      </c>
      <c r="CL305" s="12">
        <v>0</v>
      </c>
      <c r="CN305" s="12">
        <v>0</v>
      </c>
      <c r="CP305" s="12">
        <v>0</v>
      </c>
      <c r="CR305" s="12">
        <f t="shared" si="183"/>
        <v>0</v>
      </c>
      <c r="CS305" s="12">
        <f t="shared" si="184"/>
        <v>0</v>
      </c>
      <c r="CT305" s="12">
        <f t="shared" si="185"/>
        <v>3</v>
      </c>
      <c r="CU305" s="12">
        <f t="shared" si="186"/>
        <v>0</v>
      </c>
      <c r="CX305" t="s">
        <v>126</v>
      </c>
    </row>
    <row r="306" spans="1:102" x14ac:dyDescent="0.2">
      <c r="A306">
        <v>2017</v>
      </c>
      <c r="B306" t="s">
        <v>645</v>
      </c>
      <c r="C306" s="1" t="s">
        <v>222</v>
      </c>
      <c r="D306" s="17">
        <v>5753</v>
      </c>
      <c r="E306" t="s">
        <v>141</v>
      </c>
      <c r="F306" t="s">
        <v>137</v>
      </c>
      <c r="G306" t="s">
        <v>106</v>
      </c>
      <c r="I306" t="s">
        <v>106</v>
      </c>
      <c r="J306">
        <v>2013</v>
      </c>
      <c r="K306">
        <f t="shared" si="178"/>
        <v>4</v>
      </c>
      <c r="L306" t="s">
        <v>122</v>
      </c>
      <c r="M306" t="s">
        <v>122</v>
      </c>
      <c r="N306" t="s">
        <v>381</v>
      </c>
      <c r="O306" s="3">
        <v>150000</v>
      </c>
      <c r="P306" s="3">
        <v>140000</v>
      </c>
      <c r="Q306" s="3">
        <v>160000</v>
      </c>
      <c r="R306" s="4">
        <v>1.0666666666666667</v>
      </c>
      <c r="S306" s="5">
        <f>SUM(T306:AJ306)</f>
        <v>140000</v>
      </c>
      <c r="T306" s="5">
        <f>P306*(AM306/100)</f>
        <v>42000</v>
      </c>
      <c r="U306" s="5">
        <f>P306*(AN306/100)</f>
        <v>0</v>
      </c>
      <c r="V306" s="5">
        <f>P306*(AO306/100)</f>
        <v>56000</v>
      </c>
      <c r="W306" s="5">
        <f>P306*(AP306/100)</f>
        <v>0</v>
      </c>
      <c r="X306" s="5">
        <f>P306*(AQ306/100)</f>
        <v>0</v>
      </c>
      <c r="Y306" s="5">
        <f>P306*(AR306/100)</f>
        <v>7000</v>
      </c>
      <c r="Z306" s="5">
        <f>P306*(AS306/100)</f>
        <v>7000</v>
      </c>
      <c r="AA306" s="5">
        <f>P306*(AT306/100)</f>
        <v>7000</v>
      </c>
      <c r="AB306" s="5">
        <f>P306*(AU306/100)</f>
        <v>7000</v>
      </c>
      <c r="AC306" s="5">
        <f>P306*(AV306/100)</f>
        <v>14000</v>
      </c>
      <c r="AD306" s="5">
        <f>$P$316*AW306</f>
        <v>0</v>
      </c>
      <c r="AE306" s="5">
        <f>P306*(AX306/100)</f>
        <v>0</v>
      </c>
      <c r="AF306" s="5">
        <f>P306*(AY306/100)</f>
        <v>0</v>
      </c>
      <c r="AG306" s="5">
        <f>$P$316*AZ306</f>
        <v>0</v>
      </c>
      <c r="AH306" s="5">
        <f>P306*(BA306/100)</f>
        <v>0</v>
      </c>
      <c r="AI306" s="5">
        <f>$P$316*BB306</f>
        <v>0</v>
      </c>
      <c r="AJ306" s="5">
        <f>P306*(BC306/100)</f>
        <v>0</v>
      </c>
      <c r="AL306" s="6">
        <f t="shared" si="180"/>
        <v>100</v>
      </c>
      <c r="AM306" s="6">
        <v>30</v>
      </c>
      <c r="AN306" s="6">
        <v>0</v>
      </c>
      <c r="AO306" s="6">
        <v>40</v>
      </c>
      <c r="AP306" s="6">
        <v>0</v>
      </c>
      <c r="AQ306" s="6">
        <v>0</v>
      </c>
      <c r="AR306" s="6">
        <v>5</v>
      </c>
      <c r="AS306" s="6">
        <v>5</v>
      </c>
      <c r="AT306" s="6">
        <v>5</v>
      </c>
      <c r="AU306" s="6">
        <v>5</v>
      </c>
      <c r="AV306" s="6">
        <v>10</v>
      </c>
      <c r="AW306" s="6">
        <v>0</v>
      </c>
      <c r="AX306" s="6">
        <v>0</v>
      </c>
      <c r="AY306" s="6">
        <v>0</v>
      </c>
      <c r="AZ306" s="6"/>
      <c r="BA306" s="6">
        <v>0</v>
      </c>
      <c r="BB306" s="6"/>
      <c r="BC306" s="6">
        <v>0</v>
      </c>
      <c r="BD306" s="6"/>
      <c r="BE306" s="12">
        <f t="shared" si="181"/>
        <v>40</v>
      </c>
      <c r="BF306" s="12">
        <f t="shared" si="182"/>
        <v>25</v>
      </c>
      <c r="BG306" s="3">
        <f t="shared" si="176"/>
        <v>140000</v>
      </c>
      <c r="BH306" s="5">
        <v>140000</v>
      </c>
      <c r="BI306" s="5">
        <v>0</v>
      </c>
      <c r="BJ306" s="5">
        <v>0</v>
      </c>
      <c r="BK306" s="5">
        <v>0</v>
      </c>
      <c r="BL306" s="5">
        <v>0</v>
      </c>
      <c r="BM306" s="5">
        <v>0</v>
      </c>
      <c r="BN306" s="5">
        <v>0</v>
      </c>
      <c r="BO306" s="5">
        <v>0</v>
      </c>
      <c r="BP306" s="5">
        <v>0</v>
      </c>
      <c r="BQ306" s="5">
        <v>0</v>
      </c>
      <c r="BR306" s="5">
        <v>0</v>
      </c>
      <c r="BS306" s="5">
        <v>0</v>
      </c>
      <c r="BT306" s="5">
        <v>0</v>
      </c>
      <c r="BU306" s="5">
        <v>0</v>
      </c>
      <c r="BV306" s="5"/>
      <c r="BW306" s="5">
        <v>0</v>
      </c>
      <c r="BY306" t="s">
        <v>109</v>
      </c>
      <c r="BZ306" s="12">
        <f t="shared" si="164"/>
        <v>100</v>
      </c>
      <c r="CA306" s="12">
        <v>100</v>
      </c>
      <c r="CB306" s="12">
        <v>0</v>
      </c>
      <c r="CC306" s="12">
        <v>0</v>
      </c>
      <c r="CD306" s="12">
        <v>0</v>
      </c>
      <c r="CE306" s="12">
        <v>0</v>
      </c>
      <c r="CG306" s="12">
        <v>0</v>
      </c>
      <c r="CH306" s="12">
        <v>0</v>
      </c>
      <c r="CI306" s="12">
        <v>0</v>
      </c>
      <c r="CJ306" s="12">
        <v>0</v>
      </c>
      <c r="CK306" s="12">
        <v>0</v>
      </c>
      <c r="CL306" s="12">
        <v>0</v>
      </c>
      <c r="CN306" s="12">
        <v>0</v>
      </c>
      <c r="CP306" s="12">
        <v>0</v>
      </c>
      <c r="CR306" s="12">
        <f t="shared" si="183"/>
        <v>0</v>
      </c>
      <c r="CS306" s="12">
        <f t="shared" si="184"/>
        <v>0</v>
      </c>
      <c r="CT306" s="12">
        <f t="shared" si="185"/>
        <v>0</v>
      </c>
      <c r="CU306" s="12">
        <f t="shared" si="186"/>
        <v>0</v>
      </c>
      <c r="CX306" t="s">
        <v>110</v>
      </c>
    </row>
    <row r="307" spans="1:102" x14ac:dyDescent="0.2">
      <c r="A307">
        <v>2017</v>
      </c>
      <c r="B307" t="s">
        <v>646</v>
      </c>
      <c r="C307" s="1" t="s">
        <v>233</v>
      </c>
      <c r="D307" s="15">
        <v>2860</v>
      </c>
      <c r="E307" t="s">
        <v>141</v>
      </c>
      <c r="F307" t="s">
        <v>137</v>
      </c>
      <c r="G307" t="s">
        <v>106</v>
      </c>
      <c r="I307" t="s">
        <v>106</v>
      </c>
      <c r="J307">
        <v>2004</v>
      </c>
      <c r="K307">
        <f t="shared" si="178"/>
        <v>13</v>
      </c>
      <c r="L307" t="s">
        <v>154</v>
      </c>
      <c r="M307" t="s">
        <v>149</v>
      </c>
      <c r="N307" t="s">
        <v>360</v>
      </c>
      <c r="O307" s="3">
        <v>2116770.2599999998</v>
      </c>
      <c r="Q307" s="3">
        <v>1901261.57</v>
      </c>
      <c r="R307" s="4">
        <v>0.89818985363106918</v>
      </c>
      <c r="AL307" s="6">
        <f t="shared" si="180"/>
        <v>100</v>
      </c>
      <c r="AM307" s="6">
        <v>50</v>
      </c>
      <c r="AN307" s="6">
        <v>0</v>
      </c>
      <c r="AO307" s="6">
        <v>3.5</v>
      </c>
      <c r="AP307" s="6">
        <v>0.65</v>
      </c>
      <c r="AQ307" s="6">
        <v>28</v>
      </c>
      <c r="AR307" s="6">
        <v>0</v>
      </c>
      <c r="AS307" s="6">
        <v>0.44</v>
      </c>
      <c r="AT307" s="6">
        <v>0.8</v>
      </c>
      <c r="AU307" s="6">
        <v>0</v>
      </c>
      <c r="AV307" s="6">
        <v>16.5</v>
      </c>
      <c r="AW307" s="6">
        <v>0</v>
      </c>
      <c r="AX307" s="6">
        <v>0.11</v>
      </c>
      <c r="AY307" s="6">
        <v>0</v>
      </c>
      <c r="AZ307" s="6"/>
      <c r="BA307" s="6">
        <v>0</v>
      </c>
      <c r="BB307" s="6"/>
      <c r="BC307" s="6">
        <v>0</v>
      </c>
      <c r="BD307" s="6"/>
      <c r="BE307" s="12">
        <f t="shared" si="181"/>
        <v>4.1500000000000004</v>
      </c>
      <c r="BF307" s="12">
        <f t="shared" si="182"/>
        <v>17.849999999999998</v>
      </c>
      <c r="BG307" s="3">
        <f t="shared" si="176"/>
        <v>0</v>
      </c>
      <c r="BH307" s="5"/>
      <c r="BI307" s="5"/>
      <c r="BJ307" s="5"/>
      <c r="BK307" s="5"/>
      <c r="BL307" s="5"/>
      <c r="BM307" s="5"/>
      <c r="BN307" s="5"/>
      <c r="BO307" s="5"/>
      <c r="BP307" s="5"/>
      <c r="BQ307" s="5"/>
      <c r="BR307" s="5"/>
      <c r="BS307" s="5"/>
      <c r="BT307" s="5"/>
      <c r="BU307" s="5"/>
      <c r="BV307" s="5"/>
      <c r="BW307" s="5"/>
      <c r="BY307" t="s">
        <v>109</v>
      </c>
      <c r="BZ307" s="12">
        <f t="shared" si="164"/>
        <v>100</v>
      </c>
      <c r="CA307" s="12">
        <v>24</v>
      </c>
      <c r="CB307" s="12">
        <v>0</v>
      </c>
      <c r="CC307" s="12">
        <v>12</v>
      </c>
      <c r="CD307" s="12">
        <v>41</v>
      </c>
      <c r="CE307" s="12">
        <v>0</v>
      </c>
      <c r="CG307" s="12">
        <v>2</v>
      </c>
      <c r="CH307" s="12">
        <v>0</v>
      </c>
      <c r="CI307" s="12">
        <v>3</v>
      </c>
      <c r="CJ307" s="12">
        <v>6</v>
      </c>
      <c r="CK307" s="12">
        <v>5</v>
      </c>
      <c r="CL307" s="12">
        <v>0</v>
      </c>
      <c r="CN307" s="12">
        <v>1</v>
      </c>
      <c r="CP307" s="12">
        <v>6</v>
      </c>
      <c r="CR307" s="12">
        <f t="shared" si="183"/>
        <v>12</v>
      </c>
      <c r="CS307" s="12">
        <f t="shared" si="184"/>
        <v>0</v>
      </c>
      <c r="CT307" s="12">
        <f t="shared" si="185"/>
        <v>14</v>
      </c>
      <c r="CU307" s="12">
        <f t="shared" si="186"/>
        <v>7</v>
      </c>
      <c r="CX307" t="s">
        <v>126</v>
      </c>
    </row>
    <row r="308" spans="1:102" x14ac:dyDescent="0.2">
      <c r="A308">
        <v>2017</v>
      </c>
      <c r="B308" t="s">
        <v>647</v>
      </c>
      <c r="C308" s="1" t="s">
        <v>146</v>
      </c>
      <c r="D308" s="17">
        <v>90401</v>
      </c>
      <c r="E308" t="s">
        <v>113</v>
      </c>
      <c r="F308" t="s">
        <v>114</v>
      </c>
      <c r="G308" t="s">
        <v>202</v>
      </c>
      <c r="I308" t="s">
        <v>143</v>
      </c>
      <c r="J308">
        <v>1981</v>
      </c>
      <c r="K308">
        <f t="shared" si="178"/>
        <v>36</v>
      </c>
      <c r="L308" t="s">
        <v>148</v>
      </c>
      <c r="M308" t="s">
        <v>149</v>
      </c>
      <c r="N308" t="s">
        <v>360</v>
      </c>
      <c r="O308" s="3">
        <v>14000000</v>
      </c>
      <c r="P308" s="3">
        <v>14000000</v>
      </c>
      <c r="Q308" s="3">
        <v>772877</v>
      </c>
      <c r="R308" s="4">
        <v>5.5205499999999998E-2</v>
      </c>
      <c r="S308" s="5">
        <f t="shared" ref="S308:S319" si="187">SUM(T308:AJ308)</f>
        <v>13999999.999999998</v>
      </c>
      <c r="T308" s="5">
        <f t="shared" ref="T308:T318" si="188">P308*(AM308/100)</f>
        <v>10793999.999999998</v>
      </c>
      <c r="U308" s="5">
        <f t="shared" ref="U308:U318" si="189">P308*(AN308/100)</f>
        <v>1246000.0000000002</v>
      </c>
      <c r="V308" s="5">
        <f t="shared" ref="V308:V318" si="190">P308*(AO308/100)</f>
        <v>1372000</v>
      </c>
      <c r="W308" s="5">
        <f t="shared" ref="W308:W318" si="191">P308*(AP308/100)</f>
        <v>0</v>
      </c>
      <c r="X308" s="5">
        <f t="shared" ref="X308:X318" si="192">P308*(AQ308/100)</f>
        <v>0</v>
      </c>
      <c r="Y308" s="5">
        <f t="shared" ref="Y308:Y318" si="193">P308*(AR308/100)</f>
        <v>0</v>
      </c>
      <c r="Z308" s="5">
        <f t="shared" ref="Z308:Z318" si="194">P308*(AS308/100)</f>
        <v>0</v>
      </c>
      <c r="AA308" s="5">
        <f t="shared" ref="AA308:AA318" si="195">P308*(AT308/100)</f>
        <v>0</v>
      </c>
      <c r="AB308" s="5">
        <f t="shared" ref="AB308:AB318" si="196">P308*(AU308/100)</f>
        <v>0</v>
      </c>
      <c r="AC308" s="5">
        <f t="shared" ref="AC308:AC318" si="197">P308*(AV308/100)</f>
        <v>0</v>
      </c>
      <c r="AD308" s="5">
        <f>$P$282*AW308</f>
        <v>0</v>
      </c>
      <c r="AE308" s="5">
        <f t="shared" ref="AE308:AE319" si="198">P308*(AX308/100)</f>
        <v>588000</v>
      </c>
      <c r="AF308" s="5">
        <f t="shared" ref="AF308:AF319" si="199">P308*(AY308/100)</f>
        <v>0</v>
      </c>
      <c r="AG308" s="5">
        <f>$P$282*AZ308</f>
        <v>0</v>
      </c>
      <c r="AH308" s="5">
        <f t="shared" ref="AH308:AH318" si="200">P308*(BA308/100)</f>
        <v>0</v>
      </c>
      <c r="AI308" s="5">
        <f>$P$282*BB308</f>
        <v>0</v>
      </c>
      <c r="AJ308" s="5">
        <f t="shared" ref="AJ308:AJ318" si="201">P308*(BC308/100)</f>
        <v>0</v>
      </c>
      <c r="AL308" s="6">
        <f t="shared" si="180"/>
        <v>100</v>
      </c>
      <c r="AM308" s="6">
        <v>77.099999999999994</v>
      </c>
      <c r="AN308" s="6">
        <v>8.9</v>
      </c>
      <c r="AO308" s="6">
        <v>9.8000000000000007</v>
      </c>
      <c r="AP308" s="6">
        <v>0</v>
      </c>
      <c r="AQ308" s="6">
        <v>0</v>
      </c>
      <c r="AR308" s="6">
        <v>0</v>
      </c>
      <c r="AS308" s="6">
        <v>0</v>
      </c>
      <c r="AT308" s="6">
        <v>0</v>
      </c>
      <c r="AU308" s="6">
        <v>0</v>
      </c>
      <c r="AV308" s="6">
        <v>0</v>
      </c>
      <c r="AW308" s="6">
        <v>0</v>
      </c>
      <c r="AX308" s="6">
        <v>4.2</v>
      </c>
      <c r="AY308" s="6">
        <v>0</v>
      </c>
      <c r="AZ308" s="6"/>
      <c r="BA308" s="6">
        <v>0</v>
      </c>
      <c r="BB308" s="6"/>
      <c r="BC308" s="6">
        <v>0</v>
      </c>
      <c r="BD308" s="6"/>
      <c r="BE308" s="12">
        <f t="shared" si="181"/>
        <v>9.8000000000000007</v>
      </c>
      <c r="BF308" s="12">
        <f t="shared" si="182"/>
        <v>4.2</v>
      </c>
      <c r="BG308" s="3">
        <f t="shared" si="176"/>
        <v>14000000</v>
      </c>
      <c r="BH308" s="5">
        <v>10500000</v>
      </c>
      <c r="BI308" s="5">
        <v>0</v>
      </c>
      <c r="BJ308" s="5">
        <v>0</v>
      </c>
      <c r="BK308" s="5">
        <v>700000</v>
      </c>
      <c r="BL308" s="5">
        <v>2800000</v>
      </c>
      <c r="BM308" s="5">
        <v>0</v>
      </c>
      <c r="BN308" s="5">
        <v>0</v>
      </c>
      <c r="BO308" s="5">
        <v>0</v>
      </c>
      <c r="BP308" s="5">
        <v>0</v>
      </c>
      <c r="BQ308" s="5">
        <v>0</v>
      </c>
      <c r="BR308" s="5">
        <v>0</v>
      </c>
      <c r="BS308" s="5">
        <v>0</v>
      </c>
      <c r="BT308" s="5">
        <v>0</v>
      </c>
      <c r="BU308" s="5">
        <v>0</v>
      </c>
      <c r="BV308" s="5"/>
      <c r="BW308" s="5">
        <v>0</v>
      </c>
      <c r="BY308" t="s">
        <v>109</v>
      </c>
      <c r="BZ308" s="12">
        <f t="shared" si="164"/>
        <v>100</v>
      </c>
      <c r="CA308" s="12">
        <v>75</v>
      </c>
      <c r="CB308" s="12">
        <v>0</v>
      </c>
      <c r="CC308" s="12">
        <v>0</v>
      </c>
      <c r="CD308" s="12">
        <v>5</v>
      </c>
      <c r="CE308" s="12">
        <v>20</v>
      </c>
      <c r="CG308" s="12">
        <v>0</v>
      </c>
      <c r="CH308" s="12">
        <v>0</v>
      </c>
      <c r="CI308" s="12">
        <v>0</v>
      </c>
      <c r="CJ308" s="12">
        <v>0</v>
      </c>
      <c r="CK308" s="12">
        <v>0</v>
      </c>
      <c r="CL308" s="12">
        <v>0</v>
      </c>
      <c r="CN308" s="12">
        <v>0</v>
      </c>
      <c r="CP308" s="12">
        <v>0</v>
      </c>
      <c r="CR308" s="12">
        <f t="shared" si="183"/>
        <v>0</v>
      </c>
      <c r="CS308" s="12">
        <f t="shared" si="184"/>
        <v>20</v>
      </c>
      <c r="CT308" s="12">
        <f t="shared" si="185"/>
        <v>0</v>
      </c>
      <c r="CU308" s="12">
        <f t="shared" si="186"/>
        <v>0</v>
      </c>
      <c r="CX308" t="s">
        <v>110</v>
      </c>
    </row>
    <row r="309" spans="1:102" x14ac:dyDescent="0.2">
      <c r="A309">
        <v>2017</v>
      </c>
      <c r="B309" t="s">
        <v>648</v>
      </c>
      <c r="C309" s="1" t="s">
        <v>112</v>
      </c>
      <c r="D309" s="17">
        <v>98226</v>
      </c>
      <c r="E309" t="s">
        <v>113</v>
      </c>
      <c r="F309" t="s">
        <v>114</v>
      </c>
      <c r="G309" t="s">
        <v>120</v>
      </c>
      <c r="I309" t="s">
        <v>121</v>
      </c>
      <c r="J309">
        <v>2011</v>
      </c>
      <c r="K309">
        <f t="shared" si="178"/>
        <v>6</v>
      </c>
      <c r="L309" t="s">
        <v>131</v>
      </c>
      <c r="M309" t="s">
        <v>131</v>
      </c>
      <c r="N309" t="s">
        <v>381</v>
      </c>
      <c r="O309" s="3">
        <v>2200000</v>
      </c>
      <c r="P309" s="3">
        <v>2200000</v>
      </c>
      <c r="S309" s="5">
        <f t="shared" si="187"/>
        <v>2200000</v>
      </c>
      <c r="T309" s="5">
        <f t="shared" si="188"/>
        <v>880000</v>
      </c>
      <c r="U309" s="5">
        <f t="shared" si="189"/>
        <v>44000</v>
      </c>
      <c r="V309" s="5">
        <f t="shared" si="190"/>
        <v>330000</v>
      </c>
      <c r="W309" s="5">
        <f t="shared" si="191"/>
        <v>330000</v>
      </c>
      <c r="X309" s="5">
        <f t="shared" si="192"/>
        <v>132000</v>
      </c>
      <c r="Y309" s="5">
        <f t="shared" si="193"/>
        <v>110000</v>
      </c>
      <c r="Z309" s="5">
        <f t="shared" si="194"/>
        <v>110000</v>
      </c>
      <c r="AA309" s="5">
        <f t="shared" si="195"/>
        <v>110000</v>
      </c>
      <c r="AB309" s="5">
        <f t="shared" si="196"/>
        <v>0</v>
      </c>
      <c r="AC309" s="5">
        <f t="shared" si="197"/>
        <v>110000</v>
      </c>
      <c r="AD309" s="5">
        <f>$P$336*AW309</f>
        <v>0</v>
      </c>
      <c r="AE309" s="5">
        <f t="shared" si="198"/>
        <v>44000</v>
      </c>
      <c r="AF309" s="5">
        <f t="shared" si="199"/>
        <v>0</v>
      </c>
      <c r="AG309" s="5">
        <f>$P$336*AZ309</f>
        <v>0</v>
      </c>
      <c r="AH309" s="5">
        <f t="shared" si="200"/>
        <v>0</v>
      </c>
      <c r="AI309" s="5">
        <f>$P$336*BB309</f>
        <v>0</v>
      </c>
      <c r="AJ309" s="5">
        <f t="shared" si="201"/>
        <v>0</v>
      </c>
      <c r="AL309" s="6">
        <f t="shared" si="180"/>
        <v>100</v>
      </c>
      <c r="AM309" s="6">
        <v>40</v>
      </c>
      <c r="AN309" s="6">
        <v>2</v>
      </c>
      <c r="AO309" s="6">
        <v>15</v>
      </c>
      <c r="AP309" s="6">
        <v>15</v>
      </c>
      <c r="AQ309" s="6">
        <v>6</v>
      </c>
      <c r="AR309" s="6">
        <v>5</v>
      </c>
      <c r="AS309" s="6">
        <v>5</v>
      </c>
      <c r="AT309" s="6">
        <v>5</v>
      </c>
      <c r="AU309" s="6">
        <v>0</v>
      </c>
      <c r="AV309" s="6">
        <v>5</v>
      </c>
      <c r="AW309" s="6">
        <v>0</v>
      </c>
      <c r="AX309" s="6">
        <v>2</v>
      </c>
      <c r="AY309" s="6">
        <v>0</v>
      </c>
      <c r="AZ309" s="6"/>
      <c r="BA309" s="6">
        <v>0</v>
      </c>
      <c r="BB309" s="6"/>
      <c r="BC309" s="6">
        <v>0</v>
      </c>
      <c r="BD309" s="6"/>
      <c r="BE309" s="12">
        <f t="shared" si="181"/>
        <v>30</v>
      </c>
      <c r="BF309" s="12">
        <f t="shared" si="182"/>
        <v>17</v>
      </c>
      <c r="BG309" s="3">
        <f t="shared" si="176"/>
        <v>2200000</v>
      </c>
      <c r="BH309" s="5">
        <v>2200000</v>
      </c>
      <c r="BI309" s="5">
        <v>0</v>
      </c>
      <c r="BJ309" s="5">
        <v>0</v>
      </c>
      <c r="BK309" s="5">
        <v>0</v>
      </c>
      <c r="BL309" s="5">
        <v>0</v>
      </c>
      <c r="BM309" s="5">
        <v>0</v>
      </c>
      <c r="BN309" s="5">
        <v>0</v>
      </c>
      <c r="BO309" s="5">
        <v>0</v>
      </c>
      <c r="BP309" s="5">
        <v>0</v>
      </c>
      <c r="BQ309" s="5">
        <v>0</v>
      </c>
      <c r="BR309" s="5">
        <v>0</v>
      </c>
      <c r="BS309" s="5">
        <v>0</v>
      </c>
      <c r="BT309" s="5">
        <v>0</v>
      </c>
      <c r="BU309" s="5">
        <v>0</v>
      </c>
      <c r="BV309" s="5"/>
      <c r="BW309" s="5">
        <v>0</v>
      </c>
      <c r="BY309" t="s">
        <v>109</v>
      </c>
      <c r="BZ309" s="12">
        <f t="shared" si="164"/>
        <v>100</v>
      </c>
      <c r="CA309" s="12">
        <v>100</v>
      </c>
      <c r="CB309" s="12">
        <v>0</v>
      </c>
      <c r="CC309" s="12">
        <v>0</v>
      </c>
      <c r="CD309" s="12">
        <v>0</v>
      </c>
      <c r="CE309" s="12">
        <v>0</v>
      </c>
      <c r="CG309" s="12">
        <v>0</v>
      </c>
      <c r="CH309" s="12">
        <v>0</v>
      </c>
      <c r="CI309" s="12">
        <v>0</v>
      </c>
      <c r="CJ309" s="12">
        <v>0</v>
      </c>
      <c r="CK309" s="12">
        <v>0</v>
      </c>
      <c r="CL309" s="12">
        <v>0</v>
      </c>
      <c r="CN309" s="12">
        <v>0</v>
      </c>
      <c r="CP309" s="12">
        <v>0</v>
      </c>
      <c r="CR309" s="12">
        <f t="shared" si="183"/>
        <v>0</v>
      </c>
      <c r="CS309" s="12">
        <f t="shared" si="184"/>
        <v>0</v>
      </c>
      <c r="CT309" s="12">
        <f t="shared" si="185"/>
        <v>0</v>
      </c>
      <c r="CU309" s="12">
        <f t="shared" si="186"/>
        <v>0</v>
      </c>
      <c r="CX309" t="s">
        <v>110</v>
      </c>
    </row>
    <row r="310" spans="1:102" x14ac:dyDescent="0.2">
      <c r="A310">
        <v>2017</v>
      </c>
      <c r="B310" t="s">
        <v>649</v>
      </c>
      <c r="C310" s="1" t="s">
        <v>466</v>
      </c>
      <c r="D310" s="17">
        <v>96704</v>
      </c>
      <c r="E310" t="s">
        <v>113</v>
      </c>
      <c r="F310" t="s">
        <v>114</v>
      </c>
      <c r="G310" t="s">
        <v>138</v>
      </c>
      <c r="I310" t="s">
        <v>121</v>
      </c>
      <c r="J310">
        <v>1993</v>
      </c>
      <c r="K310">
        <f t="shared" si="178"/>
        <v>24</v>
      </c>
      <c r="L310" t="s">
        <v>148</v>
      </c>
      <c r="M310" t="s">
        <v>149</v>
      </c>
      <c r="N310" t="s">
        <v>360</v>
      </c>
      <c r="O310" s="3">
        <v>1300000</v>
      </c>
      <c r="P310" s="3">
        <v>1150000</v>
      </c>
      <c r="Q310" s="3">
        <v>900000</v>
      </c>
      <c r="R310" s="4">
        <v>0.69230769230769229</v>
      </c>
      <c r="S310" s="5">
        <f t="shared" si="187"/>
        <v>1150000</v>
      </c>
      <c r="T310" s="5">
        <f t="shared" si="188"/>
        <v>1023500</v>
      </c>
      <c r="U310" s="5">
        <f t="shared" si="189"/>
        <v>11500</v>
      </c>
      <c r="V310" s="5">
        <f t="shared" si="190"/>
        <v>0</v>
      </c>
      <c r="W310" s="5">
        <f t="shared" si="191"/>
        <v>0</v>
      </c>
      <c r="X310" s="5">
        <f t="shared" si="192"/>
        <v>23000</v>
      </c>
      <c r="Y310" s="5">
        <f t="shared" si="193"/>
        <v>23000</v>
      </c>
      <c r="Z310" s="5">
        <f t="shared" si="194"/>
        <v>0</v>
      </c>
      <c r="AA310" s="5">
        <f t="shared" si="195"/>
        <v>23000</v>
      </c>
      <c r="AB310" s="5">
        <f t="shared" si="196"/>
        <v>23000</v>
      </c>
      <c r="AC310" s="5">
        <f t="shared" si="197"/>
        <v>23000</v>
      </c>
      <c r="AD310" s="5">
        <f>$P$290*AW310</f>
        <v>0</v>
      </c>
      <c r="AE310" s="5">
        <f t="shared" si="198"/>
        <v>0</v>
      </c>
      <c r="AF310" s="5">
        <f t="shared" si="199"/>
        <v>0</v>
      </c>
      <c r="AG310" s="5">
        <f>$P$290*AZ310</f>
        <v>0</v>
      </c>
      <c r="AH310" s="5">
        <f t="shared" si="200"/>
        <v>0</v>
      </c>
      <c r="AI310" s="5">
        <f>$P$290*BB310</f>
        <v>0</v>
      </c>
      <c r="AJ310" s="5">
        <f t="shared" si="201"/>
        <v>0</v>
      </c>
      <c r="AL310" s="6">
        <f t="shared" si="180"/>
        <v>100</v>
      </c>
      <c r="AM310" s="6">
        <v>89</v>
      </c>
      <c r="AN310" s="6">
        <v>1</v>
      </c>
      <c r="AO310" s="6">
        <v>0</v>
      </c>
      <c r="AP310" s="6">
        <v>0</v>
      </c>
      <c r="AQ310" s="6">
        <v>2</v>
      </c>
      <c r="AR310" s="6">
        <v>2</v>
      </c>
      <c r="AS310" s="6">
        <v>0</v>
      </c>
      <c r="AT310" s="6">
        <v>2</v>
      </c>
      <c r="AU310" s="6">
        <v>2</v>
      </c>
      <c r="AV310" s="6">
        <v>2</v>
      </c>
      <c r="AW310" s="6">
        <v>0</v>
      </c>
      <c r="AX310" s="6">
        <v>0</v>
      </c>
      <c r="AY310" s="6">
        <v>0</v>
      </c>
      <c r="AZ310" s="6"/>
      <c r="BA310" s="6">
        <v>0</v>
      </c>
      <c r="BB310" s="6"/>
      <c r="BC310" s="6">
        <v>0</v>
      </c>
      <c r="BD310" s="6"/>
      <c r="BE310" s="12">
        <f t="shared" si="181"/>
        <v>0</v>
      </c>
      <c r="BF310" s="12">
        <f t="shared" si="182"/>
        <v>6</v>
      </c>
      <c r="BG310" s="3">
        <f t="shared" si="176"/>
        <v>1150000</v>
      </c>
      <c r="BH310" s="5">
        <v>230000</v>
      </c>
      <c r="BI310" s="5">
        <v>230000</v>
      </c>
      <c r="BJ310" s="5">
        <v>126500</v>
      </c>
      <c r="BK310" s="5">
        <v>425500</v>
      </c>
      <c r="BL310" s="5">
        <v>0</v>
      </c>
      <c r="BM310" s="5">
        <v>0</v>
      </c>
      <c r="BN310" s="5">
        <v>57500</v>
      </c>
      <c r="BO310" s="5">
        <v>11500</v>
      </c>
      <c r="BP310" s="5">
        <v>57500</v>
      </c>
      <c r="BQ310" s="5">
        <v>11500</v>
      </c>
      <c r="BR310" s="5">
        <v>0</v>
      </c>
      <c r="BS310" s="5">
        <v>0</v>
      </c>
      <c r="BT310" s="5">
        <v>0</v>
      </c>
      <c r="BU310" s="5">
        <v>0</v>
      </c>
      <c r="BV310" s="5"/>
      <c r="BW310" s="5">
        <v>0</v>
      </c>
      <c r="BY310" t="s">
        <v>109</v>
      </c>
      <c r="BZ310" s="12">
        <f t="shared" si="164"/>
        <v>100</v>
      </c>
      <c r="CA310" s="12">
        <v>20</v>
      </c>
      <c r="CB310" s="12">
        <v>20</v>
      </c>
      <c r="CC310" s="12">
        <v>11</v>
      </c>
      <c r="CD310" s="12">
        <v>37</v>
      </c>
      <c r="CE310" s="12">
        <v>0</v>
      </c>
      <c r="CG310" s="12">
        <v>5</v>
      </c>
      <c r="CH310" s="12">
        <v>1</v>
      </c>
      <c r="CI310" s="12">
        <v>5</v>
      </c>
      <c r="CJ310" s="12">
        <v>1</v>
      </c>
      <c r="CK310" s="12">
        <v>0</v>
      </c>
      <c r="CL310" s="12">
        <v>0</v>
      </c>
      <c r="CN310" s="12">
        <v>0</v>
      </c>
      <c r="CP310" s="12">
        <v>0</v>
      </c>
      <c r="CR310" s="12">
        <f t="shared" si="183"/>
        <v>31</v>
      </c>
      <c r="CS310" s="12">
        <f t="shared" si="184"/>
        <v>0</v>
      </c>
      <c r="CT310" s="12">
        <f t="shared" si="185"/>
        <v>7</v>
      </c>
      <c r="CU310" s="12">
        <f t="shared" si="186"/>
        <v>0</v>
      </c>
      <c r="CX310" t="s">
        <v>110</v>
      </c>
    </row>
    <row r="311" spans="1:102" x14ac:dyDescent="0.2">
      <c r="A311">
        <v>2017</v>
      </c>
      <c r="B311" t="s">
        <v>650</v>
      </c>
      <c r="C311" s="1" t="s">
        <v>146</v>
      </c>
      <c r="D311" s="17">
        <v>93901</v>
      </c>
      <c r="E311" t="s">
        <v>113</v>
      </c>
      <c r="F311" t="s">
        <v>114</v>
      </c>
      <c r="G311" t="s">
        <v>120</v>
      </c>
      <c r="I311" t="s">
        <v>121</v>
      </c>
      <c r="J311">
        <v>2009</v>
      </c>
      <c r="K311">
        <f t="shared" si="178"/>
        <v>8</v>
      </c>
      <c r="L311" t="s">
        <v>131</v>
      </c>
      <c r="M311" t="s">
        <v>131</v>
      </c>
      <c r="N311" t="s">
        <v>356</v>
      </c>
      <c r="O311" s="3">
        <v>880000</v>
      </c>
      <c r="P311" s="3">
        <v>765000</v>
      </c>
      <c r="Q311" s="3">
        <v>800000</v>
      </c>
      <c r="R311" s="4">
        <v>0.90909090909090906</v>
      </c>
      <c r="S311" s="5">
        <f t="shared" si="187"/>
        <v>765000</v>
      </c>
      <c r="T311" s="5">
        <f t="shared" si="188"/>
        <v>510255</v>
      </c>
      <c r="U311" s="5">
        <f t="shared" si="189"/>
        <v>0</v>
      </c>
      <c r="V311" s="5">
        <f t="shared" si="190"/>
        <v>42839.999999999993</v>
      </c>
      <c r="W311" s="5">
        <f t="shared" si="191"/>
        <v>0</v>
      </c>
      <c r="X311" s="5">
        <f t="shared" si="192"/>
        <v>0</v>
      </c>
      <c r="Y311" s="5">
        <f t="shared" si="193"/>
        <v>0</v>
      </c>
      <c r="Z311" s="5">
        <f t="shared" si="194"/>
        <v>0</v>
      </c>
      <c r="AA311" s="5">
        <f t="shared" si="195"/>
        <v>0</v>
      </c>
      <c r="AB311" s="5">
        <f t="shared" si="196"/>
        <v>0</v>
      </c>
      <c r="AC311" s="5">
        <f t="shared" si="197"/>
        <v>211904.99999999997</v>
      </c>
      <c r="AD311" s="5">
        <f>$P$297*AW311</f>
        <v>0</v>
      </c>
      <c r="AE311" s="5">
        <f t="shared" si="198"/>
        <v>0</v>
      </c>
      <c r="AF311" s="5">
        <f t="shared" si="199"/>
        <v>0</v>
      </c>
      <c r="AG311" s="5">
        <f>$P$297*AZ311</f>
        <v>0</v>
      </c>
      <c r="AH311" s="5">
        <f t="shared" si="200"/>
        <v>0</v>
      </c>
      <c r="AI311" s="5">
        <f>$P$297*BB311</f>
        <v>0</v>
      </c>
      <c r="AJ311" s="5">
        <f t="shared" si="201"/>
        <v>0</v>
      </c>
      <c r="AL311" s="6">
        <f t="shared" si="180"/>
        <v>100</v>
      </c>
      <c r="AM311" s="6">
        <v>66.7</v>
      </c>
      <c r="AN311" s="6">
        <v>0</v>
      </c>
      <c r="AO311" s="6">
        <v>5.6</v>
      </c>
      <c r="AP311" s="6">
        <v>0</v>
      </c>
      <c r="AQ311" s="6">
        <v>0</v>
      </c>
      <c r="AR311" s="6">
        <v>0</v>
      </c>
      <c r="AS311" s="6">
        <v>0</v>
      </c>
      <c r="AT311" s="6">
        <v>0</v>
      </c>
      <c r="AU311" s="6">
        <v>0</v>
      </c>
      <c r="AV311" s="6">
        <v>27.7</v>
      </c>
      <c r="AW311" s="6">
        <v>0</v>
      </c>
      <c r="AX311" s="6">
        <v>0</v>
      </c>
      <c r="AY311" s="6">
        <v>0</v>
      </c>
      <c r="AZ311" s="6"/>
      <c r="BA311" s="6">
        <v>0</v>
      </c>
      <c r="BB311" s="6"/>
      <c r="BC311" s="6">
        <v>0</v>
      </c>
      <c r="BD311" s="6"/>
      <c r="BE311" s="12">
        <f t="shared" si="181"/>
        <v>5.6</v>
      </c>
      <c r="BF311" s="12">
        <f t="shared" si="182"/>
        <v>27.7</v>
      </c>
      <c r="BG311" s="3">
        <f t="shared" si="176"/>
        <v>765000</v>
      </c>
      <c r="BH311" s="5">
        <v>114750</v>
      </c>
      <c r="BI311" s="5">
        <v>0</v>
      </c>
      <c r="BJ311" s="5">
        <v>267750</v>
      </c>
      <c r="BK311" s="5">
        <v>38250</v>
      </c>
      <c r="BL311" s="5">
        <v>306000</v>
      </c>
      <c r="BM311" s="5">
        <v>0</v>
      </c>
      <c r="BN311" s="5">
        <v>0</v>
      </c>
      <c r="BO311" s="5">
        <v>0</v>
      </c>
      <c r="BP311" s="5">
        <v>38250</v>
      </c>
      <c r="BQ311" s="5">
        <v>0</v>
      </c>
      <c r="BR311" s="5">
        <v>0</v>
      </c>
      <c r="BS311" s="5">
        <v>0</v>
      </c>
      <c r="BT311" s="5">
        <v>0</v>
      </c>
      <c r="BU311" s="5">
        <v>0</v>
      </c>
      <c r="BV311" s="5"/>
      <c r="BW311" s="5">
        <v>0</v>
      </c>
      <c r="BY311" t="s">
        <v>109</v>
      </c>
      <c r="BZ311" s="12">
        <f t="shared" si="164"/>
        <v>100</v>
      </c>
      <c r="CA311" s="12">
        <v>15</v>
      </c>
      <c r="CB311" s="12">
        <v>0</v>
      </c>
      <c r="CC311" s="12">
        <v>35</v>
      </c>
      <c r="CD311" s="12">
        <v>5</v>
      </c>
      <c r="CE311" s="12">
        <v>40</v>
      </c>
      <c r="CG311" s="12">
        <v>0</v>
      </c>
      <c r="CH311" s="12">
        <v>0</v>
      </c>
      <c r="CI311" s="12">
        <v>5</v>
      </c>
      <c r="CJ311" s="12">
        <v>0</v>
      </c>
      <c r="CK311" s="12">
        <v>0</v>
      </c>
      <c r="CL311" s="12">
        <v>0</v>
      </c>
      <c r="CN311" s="12">
        <v>0</v>
      </c>
      <c r="CP311" s="12">
        <v>0</v>
      </c>
      <c r="CR311" s="12">
        <f t="shared" si="183"/>
        <v>35</v>
      </c>
      <c r="CS311" s="12">
        <f t="shared" si="184"/>
        <v>40</v>
      </c>
      <c r="CT311" s="12">
        <f t="shared" si="185"/>
        <v>5</v>
      </c>
      <c r="CU311" s="12">
        <f t="shared" si="186"/>
        <v>0</v>
      </c>
      <c r="CX311" t="s">
        <v>110</v>
      </c>
    </row>
    <row r="312" spans="1:102" x14ac:dyDescent="0.2">
      <c r="A312">
        <v>2017</v>
      </c>
      <c r="B312" t="s">
        <v>651</v>
      </c>
      <c r="C312" s="1" t="s">
        <v>146</v>
      </c>
      <c r="D312" s="17">
        <v>95627</v>
      </c>
      <c r="E312" t="s">
        <v>113</v>
      </c>
      <c r="F312" t="s">
        <v>114</v>
      </c>
      <c r="G312" t="s">
        <v>138</v>
      </c>
      <c r="I312" t="s">
        <v>121</v>
      </c>
      <c r="J312">
        <v>2007</v>
      </c>
      <c r="K312">
        <f t="shared" si="178"/>
        <v>10</v>
      </c>
      <c r="L312" t="s">
        <v>131</v>
      </c>
      <c r="M312" t="s">
        <v>131</v>
      </c>
      <c r="N312" t="s">
        <v>356</v>
      </c>
      <c r="O312" s="3">
        <v>727720</v>
      </c>
      <c r="P312" s="3">
        <v>669087</v>
      </c>
      <c r="Q312" s="3">
        <v>719592</v>
      </c>
      <c r="R312" s="4">
        <v>0.98883086901555539</v>
      </c>
      <c r="S312" s="5">
        <f t="shared" si="187"/>
        <v>669086.99999999988</v>
      </c>
      <c r="T312" s="5">
        <f t="shared" si="188"/>
        <v>388070.45999999996</v>
      </c>
      <c r="U312" s="5">
        <f t="shared" si="189"/>
        <v>6690.87</v>
      </c>
      <c r="V312" s="5">
        <f t="shared" si="190"/>
        <v>73599.570000000007</v>
      </c>
      <c r="W312" s="5">
        <f t="shared" si="191"/>
        <v>0</v>
      </c>
      <c r="X312" s="5">
        <f t="shared" si="192"/>
        <v>0</v>
      </c>
      <c r="Y312" s="5">
        <f t="shared" si="193"/>
        <v>60217.829999999994</v>
      </c>
      <c r="Z312" s="5">
        <f t="shared" si="194"/>
        <v>53526.96</v>
      </c>
      <c r="AA312" s="5">
        <f t="shared" si="195"/>
        <v>0</v>
      </c>
      <c r="AB312" s="5">
        <f t="shared" si="196"/>
        <v>0</v>
      </c>
      <c r="AC312" s="5">
        <f t="shared" si="197"/>
        <v>80290.44</v>
      </c>
      <c r="AD312" s="5">
        <f>$P$309*AW312</f>
        <v>0</v>
      </c>
      <c r="AE312" s="5">
        <f t="shared" si="198"/>
        <v>6690.87</v>
      </c>
      <c r="AF312" s="5">
        <f t="shared" si="199"/>
        <v>0</v>
      </c>
      <c r="AG312" s="5">
        <f>$P$309*AZ312</f>
        <v>0</v>
      </c>
      <c r="AH312" s="5">
        <f t="shared" si="200"/>
        <v>0</v>
      </c>
      <c r="AI312" s="5">
        <f>$P$309*BB312</f>
        <v>0</v>
      </c>
      <c r="AJ312" s="5">
        <f t="shared" si="201"/>
        <v>0</v>
      </c>
      <c r="AL312" s="6">
        <f t="shared" si="180"/>
        <v>100</v>
      </c>
      <c r="AM312" s="6">
        <v>58</v>
      </c>
      <c r="AN312" s="6">
        <v>1</v>
      </c>
      <c r="AO312" s="6">
        <v>11</v>
      </c>
      <c r="AP312" s="6">
        <v>0</v>
      </c>
      <c r="AQ312" s="6">
        <v>0</v>
      </c>
      <c r="AR312" s="6">
        <v>9</v>
      </c>
      <c r="AS312" s="6">
        <v>8</v>
      </c>
      <c r="AT312" s="6">
        <v>0</v>
      </c>
      <c r="AU312" s="6">
        <v>0</v>
      </c>
      <c r="AV312" s="6">
        <v>12</v>
      </c>
      <c r="AW312" s="6">
        <v>0</v>
      </c>
      <c r="AX312" s="6">
        <v>1</v>
      </c>
      <c r="AY312" s="6">
        <v>0</v>
      </c>
      <c r="AZ312" s="6"/>
      <c r="BA312" s="6">
        <v>0</v>
      </c>
      <c r="BB312" s="6"/>
      <c r="BC312" s="6">
        <v>0</v>
      </c>
      <c r="BD312" s="6"/>
      <c r="BE312" s="12">
        <f t="shared" si="181"/>
        <v>11</v>
      </c>
      <c r="BF312" s="12">
        <f t="shared" si="182"/>
        <v>21</v>
      </c>
      <c r="BG312" s="3">
        <f t="shared" si="176"/>
        <v>669087</v>
      </c>
      <c r="BH312" s="5">
        <v>153890.01</v>
      </c>
      <c r="BI312" s="5">
        <v>0</v>
      </c>
      <c r="BJ312" s="5">
        <v>46836.090000000004</v>
      </c>
      <c r="BK312" s="5">
        <v>461670.02999999997</v>
      </c>
      <c r="BL312" s="5">
        <v>0</v>
      </c>
      <c r="BM312" s="5">
        <v>0</v>
      </c>
      <c r="BN312" s="5">
        <v>0</v>
      </c>
      <c r="BO312" s="5">
        <v>0</v>
      </c>
      <c r="BP312" s="5">
        <v>6690.87</v>
      </c>
      <c r="BQ312" s="5">
        <v>0</v>
      </c>
      <c r="BR312" s="5">
        <v>0</v>
      </c>
      <c r="BS312" s="5">
        <v>0</v>
      </c>
      <c r="BT312" s="5">
        <v>0</v>
      </c>
      <c r="BU312" s="5">
        <v>0</v>
      </c>
      <c r="BV312" s="5"/>
      <c r="BW312" s="5">
        <v>0</v>
      </c>
      <c r="BY312" t="s">
        <v>109</v>
      </c>
      <c r="BZ312" s="12">
        <f t="shared" si="164"/>
        <v>100</v>
      </c>
      <c r="CA312" s="12">
        <v>23</v>
      </c>
      <c r="CB312" s="12">
        <v>0</v>
      </c>
      <c r="CC312" s="12">
        <v>7</v>
      </c>
      <c r="CD312" s="12">
        <v>69</v>
      </c>
      <c r="CE312" s="12">
        <v>0</v>
      </c>
      <c r="CG312" s="12">
        <v>0</v>
      </c>
      <c r="CH312" s="12">
        <v>0</v>
      </c>
      <c r="CI312" s="12">
        <v>1</v>
      </c>
      <c r="CJ312" s="12">
        <v>0</v>
      </c>
      <c r="CK312" s="12">
        <v>0</v>
      </c>
      <c r="CL312" s="12">
        <v>0</v>
      </c>
      <c r="CN312" s="12">
        <v>0</v>
      </c>
      <c r="CP312" s="12">
        <v>0</v>
      </c>
      <c r="CR312" s="12">
        <f t="shared" si="183"/>
        <v>7</v>
      </c>
      <c r="CS312" s="12">
        <f t="shared" si="184"/>
        <v>0</v>
      </c>
      <c r="CT312" s="12">
        <f t="shared" si="185"/>
        <v>1</v>
      </c>
      <c r="CU312" s="12">
        <f t="shared" si="186"/>
        <v>0</v>
      </c>
      <c r="CX312" t="s">
        <v>110</v>
      </c>
    </row>
    <row r="313" spans="1:102" x14ac:dyDescent="0.2">
      <c r="A313">
        <v>2017</v>
      </c>
      <c r="B313" t="s">
        <v>652</v>
      </c>
      <c r="C313" s="1" t="s">
        <v>146</v>
      </c>
      <c r="D313" s="17">
        <v>93721</v>
      </c>
      <c r="E313" t="s">
        <v>113</v>
      </c>
      <c r="F313" t="s">
        <v>114</v>
      </c>
      <c r="G313" t="s">
        <v>347</v>
      </c>
      <c r="I313" t="s">
        <v>121</v>
      </c>
      <c r="J313">
        <v>2015</v>
      </c>
      <c r="K313">
        <f t="shared" si="178"/>
        <v>2</v>
      </c>
      <c r="L313" t="s">
        <v>108</v>
      </c>
      <c r="M313" t="s">
        <v>108</v>
      </c>
      <c r="N313" t="s">
        <v>360</v>
      </c>
      <c r="O313" s="3">
        <v>611000</v>
      </c>
      <c r="P313" s="3">
        <v>611000</v>
      </c>
      <c r="Q313" s="3">
        <v>955000</v>
      </c>
      <c r="R313" s="4">
        <v>1.5630114566284778</v>
      </c>
      <c r="S313" s="5">
        <f t="shared" si="187"/>
        <v>611000</v>
      </c>
      <c r="T313" s="5">
        <f t="shared" si="188"/>
        <v>549900</v>
      </c>
      <c r="U313" s="5">
        <f t="shared" si="189"/>
        <v>6110</v>
      </c>
      <c r="V313" s="5">
        <f t="shared" si="190"/>
        <v>6110</v>
      </c>
      <c r="W313" s="5">
        <f t="shared" si="191"/>
        <v>0</v>
      </c>
      <c r="X313" s="5">
        <f t="shared" si="192"/>
        <v>0</v>
      </c>
      <c r="Y313" s="5">
        <f t="shared" si="193"/>
        <v>30550</v>
      </c>
      <c r="Z313" s="5">
        <f t="shared" si="194"/>
        <v>0</v>
      </c>
      <c r="AA313" s="5">
        <f t="shared" si="195"/>
        <v>0</v>
      </c>
      <c r="AB313" s="5">
        <f t="shared" si="196"/>
        <v>6110</v>
      </c>
      <c r="AC313" s="5">
        <f t="shared" si="197"/>
        <v>12220</v>
      </c>
      <c r="AD313" s="5">
        <f>$P$323*AW313</f>
        <v>0</v>
      </c>
      <c r="AE313" s="5">
        <f t="shared" si="198"/>
        <v>0</v>
      </c>
      <c r="AF313" s="5">
        <f t="shared" si="199"/>
        <v>0</v>
      </c>
      <c r="AG313" s="5">
        <f>$P$323*AZ313</f>
        <v>0</v>
      </c>
      <c r="AH313" s="5">
        <f t="shared" si="200"/>
        <v>0</v>
      </c>
      <c r="AI313" s="5">
        <f>$P$323*BB313</f>
        <v>0</v>
      </c>
      <c r="AJ313" s="5">
        <f t="shared" si="201"/>
        <v>0</v>
      </c>
      <c r="AL313" s="6">
        <f t="shared" si="180"/>
        <v>100</v>
      </c>
      <c r="AM313" s="6">
        <v>90</v>
      </c>
      <c r="AN313" s="6">
        <v>1</v>
      </c>
      <c r="AO313" s="6">
        <v>1</v>
      </c>
      <c r="AP313" s="6">
        <v>0</v>
      </c>
      <c r="AQ313" s="6">
        <v>0</v>
      </c>
      <c r="AR313" s="6">
        <v>5</v>
      </c>
      <c r="AS313" s="6">
        <v>0</v>
      </c>
      <c r="AT313" s="6">
        <v>0</v>
      </c>
      <c r="AU313" s="6">
        <v>1</v>
      </c>
      <c r="AV313" s="6">
        <v>2</v>
      </c>
      <c r="AW313" s="6">
        <v>0</v>
      </c>
      <c r="AX313" s="6">
        <v>0</v>
      </c>
      <c r="AY313" s="6">
        <v>0</v>
      </c>
      <c r="AZ313" s="6"/>
      <c r="BA313" s="6">
        <v>0</v>
      </c>
      <c r="BB313" s="6"/>
      <c r="BC313" s="6">
        <v>0</v>
      </c>
      <c r="BD313" s="6"/>
      <c r="BE313" s="12">
        <f t="shared" si="181"/>
        <v>1</v>
      </c>
      <c r="BF313" s="12">
        <f t="shared" si="182"/>
        <v>3</v>
      </c>
      <c r="BG313" s="3">
        <f t="shared" si="176"/>
        <v>611000</v>
      </c>
      <c r="BH313" s="5">
        <v>403260</v>
      </c>
      <c r="BI313" s="5">
        <v>0</v>
      </c>
      <c r="BJ313" s="5">
        <v>30550</v>
      </c>
      <c r="BK313" s="5">
        <v>61100</v>
      </c>
      <c r="BL313" s="5">
        <v>0</v>
      </c>
      <c r="BM313" s="5">
        <v>0</v>
      </c>
      <c r="BN313" s="5">
        <v>0</v>
      </c>
      <c r="BO313" s="5">
        <v>0</v>
      </c>
      <c r="BP313" s="5">
        <v>0</v>
      </c>
      <c r="BQ313" s="5">
        <v>61100</v>
      </c>
      <c r="BR313" s="5">
        <v>18330</v>
      </c>
      <c r="BS313" s="5">
        <v>0</v>
      </c>
      <c r="BT313" s="5">
        <v>0</v>
      </c>
      <c r="BU313" s="5">
        <v>36660</v>
      </c>
      <c r="BV313" s="5"/>
      <c r="BW313" s="5">
        <v>0</v>
      </c>
      <c r="BY313" t="s">
        <v>109</v>
      </c>
      <c r="BZ313" s="12">
        <f t="shared" si="164"/>
        <v>100</v>
      </c>
      <c r="CA313" s="12">
        <v>66</v>
      </c>
      <c r="CB313" s="12">
        <v>0</v>
      </c>
      <c r="CC313" s="12">
        <v>5</v>
      </c>
      <c r="CD313" s="12">
        <v>10</v>
      </c>
      <c r="CE313" s="12">
        <v>0</v>
      </c>
      <c r="CG313" s="12">
        <v>0</v>
      </c>
      <c r="CH313" s="12">
        <v>0</v>
      </c>
      <c r="CI313" s="12">
        <v>0</v>
      </c>
      <c r="CJ313" s="12">
        <v>10</v>
      </c>
      <c r="CK313" s="12">
        <v>3</v>
      </c>
      <c r="CL313" s="12">
        <v>0</v>
      </c>
      <c r="CN313" s="12">
        <v>6</v>
      </c>
      <c r="CP313" s="12">
        <v>0</v>
      </c>
      <c r="CR313" s="12">
        <f t="shared" si="183"/>
        <v>5</v>
      </c>
      <c r="CS313" s="12">
        <f t="shared" si="184"/>
        <v>0</v>
      </c>
      <c r="CT313" s="12">
        <f t="shared" si="185"/>
        <v>13</v>
      </c>
      <c r="CU313" s="12">
        <f t="shared" si="186"/>
        <v>6</v>
      </c>
      <c r="CX313" t="s">
        <v>116</v>
      </c>
    </row>
    <row r="314" spans="1:102" x14ac:dyDescent="0.2">
      <c r="A314">
        <v>2017</v>
      </c>
      <c r="B314" t="s">
        <v>653</v>
      </c>
      <c r="C314" s="1" t="s">
        <v>112</v>
      </c>
      <c r="D314" s="17">
        <v>99202</v>
      </c>
      <c r="E314" t="s">
        <v>113</v>
      </c>
      <c r="F314" t="s">
        <v>114</v>
      </c>
      <c r="G314" t="s">
        <v>142</v>
      </c>
      <c r="I314" t="s">
        <v>143</v>
      </c>
      <c r="J314">
        <v>2014</v>
      </c>
      <c r="K314">
        <f t="shared" si="178"/>
        <v>3</v>
      </c>
      <c r="L314" t="s">
        <v>122</v>
      </c>
      <c r="M314" t="s">
        <v>122</v>
      </c>
      <c r="N314" t="s">
        <v>360</v>
      </c>
      <c r="O314" s="3">
        <v>388551.59</v>
      </c>
      <c r="P314" s="3">
        <v>306603.26</v>
      </c>
      <c r="Q314" s="3">
        <v>381945.18</v>
      </c>
      <c r="R314" s="4">
        <v>0.98299734148559259</v>
      </c>
      <c r="S314" s="5">
        <f t="shared" si="187"/>
        <v>306603.26</v>
      </c>
      <c r="T314" s="5">
        <f t="shared" si="188"/>
        <v>214622.28200000001</v>
      </c>
      <c r="U314" s="5">
        <f t="shared" si="189"/>
        <v>9198.0977999999996</v>
      </c>
      <c r="V314" s="5">
        <f t="shared" si="190"/>
        <v>6132.0652</v>
      </c>
      <c r="W314" s="5">
        <f t="shared" si="191"/>
        <v>0</v>
      </c>
      <c r="X314" s="5">
        <f t="shared" si="192"/>
        <v>9198.0977999999996</v>
      </c>
      <c r="Y314" s="5">
        <f t="shared" si="193"/>
        <v>9198.0977999999996</v>
      </c>
      <c r="Z314" s="5">
        <f t="shared" si="194"/>
        <v>52122.554200000006</v>
      </c>
      <c r="AA314" s="5">
        <f t="shared" si="195"/>
        <v>0</v>
      </c>
      <c r="AB314" s="5">
        <f t="shared" si="196"/>
        <v>0</v>
      </c>
      <c r="AC314" s="5">
        <f t="shared" si="197"/>
        <v>6132.0652</v>
      </c>
      <c r="AD314" s="5">
        <f>$P$307*AW314</f>
        <v>0</v>
      </c>
      <c r="AE314" s="5">
        <f t="shared" si="198"/>
        <v>0</v>
      </c>
      <c r="AF314" s="5">
        <f t="shared" si="199"/>
        <v>0</v>
      </c>
      <c r="AG314" s="5">
        <f>$P$307*AZ314</f>
        <v>0</v>
      </c>
      <c r="AH314" s="5">
        <f t="shared" si="200"/>
        <v>0</v>
      </c>
      <c r="AI314" s="5">
        <f>$P$307*BB314</f>
        <v>0</v>
      </c>
      <c r="AJ314" s="5">
        <f t="shared" si="201"/>
        <v>0</v>
      </c>
      <c r="AL314" s="6">
        <f t="shared" si="180"/>
        <v>100</v>
      </c>
      <c r="AM314" s="6">
        <v>70</v>
      </c>
      <c r="AN314" s="6">
        <v>3</v>
      </c>
      <c r="AO314" s="6">
        <v>2</v>
      </c>
      <c r="AP314" s="6">
        <v>0</v>
      </c>
      <c r="AQ314" s="6">
        <v>3</v>
      </c>
      <c r="AR314" s="6">
        <v>3</v>
      </c>
      <c r="AS314" s="6">
        <v>17</v>
      </c>
      <c r="AT314" s="6">
        <v>0</v>
      </c>
      <c r="AU314" s="6">
        <v>0</v>
      </c>
      <c r="AV314" s="6">
        <v>2</v>
      </c>
      <c r="AW314" s="6">
        <v>0</v>
      </c>
      <c r="AX314" s="6">
        <v>0</v>
      </c>
      <c r="AY314" s="6">
        <v>0</v>
      </c>
      <c r="AZ314" s="6"/>
      <c r="BA314" s="6">
        <v>0</v>
      </c>
      <c r="BB314" s="6"/>
      <c r="BC314" s="6">
        <v>0</v>
      </c>
      <c r="BD314" s="6"/>
      <c r="BE314" s="12">
        <f t="shared" si="181"/>
        <v>2</v>
      </c>
      <c r="BF314" s="12">
        <f t="shared" si="182"/>
        <v>19</v>
      </c>
      <c r="BG314" s="3">
        <f t="shared" si="176"/>
        <v>306603.26</v>
      </c>
      <c r="BH314" s="5">
        <v>24528.2608</v>
      </c>
      <c r="BI314" s="5">
        <v>0</v>
      </c>
      <c r="BJ314" s="5">
        <v>0</v>
      </c>
      <c r="BK314" s="5">
        <v>85848.912800000006</v>
      </c>
      <c r="BL314" s="5">
        <v>0</v>
      </c>
      <c r="BM314" s="5">
        <v>0</v>
      </c>
      <c r="BN314" s="5">
        <v>0</v>
      </c>
      <c r="BO314" s="5">
        <v>0</v>
      </c>
      <c r="BP314" s="5">
        <v>76650.815000000002</v>
      </c>
      <c r="BQ314" s="5">
        <v>104245.10840000001</v>
      </c>
      <c r="BR314" s="5">
        <v>0</v>
      </c>
      <c r="BS314" s="5">
        <v>0</v>
      </c>
      <c r="BT314" s="5">
        <v>0</v>
      </c>
      <c r="BU314" s="5">
        <v>0</v>
      </c>
      <c r="BV314" s="5"/>
      <c r="BW314" s="5">
        <v>15330.163</v>
      </c>
      <c r="BY314" t="s">
        <v>109</v>
      </c>
      <c r="BZ314" s="12">
        <f t="shared" si="164"/>
        <v>100</v>
      </c>
      <c r="CA314" s="12">
        <v>8</v>
      </c>
      <c r="CB314" s="12">
        <v>0</v>
      </c>
      <c r="CC314" s="12">
        <v>0</v>
      </c>
      <c r="CD314" s="12">
        <v>28</v>
      </c>
      <c r="CE314" s="12">
        <v>0</v>
      </c>
      <c r="CG314" s="12">
        <v>0</v>
      </c>
      <c r="CH314" s="12">
        <v>0</v>
      </c>
      <c r="CI314" s="12">
        <v>25</v>
      </c>
      <c r="CJ314" s="12">
        <v>34</v>
      </c>
      <c r="CK314" s="12">
        <v>0</v>
      </c>
      <c r="CL314" s="12">
        <v>0</v>
      </c>
      <c r="CN314" s="12">
        <v>0</v>
      </c>
      <c r="CP314" s="12">
        <v>5</v>
      </c>
      <c r="CQ314" t="s">
        <v>592</v>
      </c>
      <c r="CR314" s="12">
        <f t="shared" si="183"/>
        <v>0</v>
      </c>
      <c r="CS314" s="12">
        <f t="shared" si="184"/>
        <v>0</v>
      </c>
      <c r="CT314" s="12">
        <f t="shared" si="185"/>
        <v>59</v>
      </c>
      <c r="CU314" s="12">
        <f t="shared" si="186"/>
        <v>5</v>
      </c>
      <c r="CX314" t="s">
        <v>126</v>
      </c>
    </row>
    <row r="315" spans="1:102" x14ac:dyDescent="0.2">
      <c r="A315">
        <v>2017</v>
      </c>
      <c r="B315" t="s">
        <v>654</v>
      </c>
      <c r="C315" s="1" t="s">
        <v>146</v>
      </c>
      <c r="D315" s="17">
        <v>94607</v>
      </c>
      <c r="E315" t="s">
        <v>113</v>
      </c>
      <c r="F315" t="s">
        <v>114</v>
      </c>
      <c r="G315" t="s">
        <v>106</v>
      </c>
      <c r="I315" t="s">
        <v>106</v>
      </c>
      <c r="J315">
        <v>2004</v>
      </c>
      <c r="K315">
        <f t="shared" si="178"/>
        <v>13</v>
      </c>
      <c r="L315" t="s">
        <v>154</v>
      </c>
      <c r="M315" t="s">
        <v>149</v>
      </c>
      <c r="N315" t="s">
        <v>360</v>
      </c>
      <c r="O315" s="3">
        <v>220000</v>
      </c>
      <c r="P315" s="3">
        <v>220000</v>
      </c>
      <c r="Q315" s="3">
        <v>306000</v>
      </c>
      <c r="R315" s="4">
        <v>1.3909090909090909</v>
      </c>
      <c r="S315" s="5">
        <f t="shared" si="187"/>
        <v>220000</v>
      </c>
      <c r="T315" s="5">
        <f t="shared" si="188"/>
        <v>220000</v>
      </c>
      <c r="U315" s="5">
        <f t="shared" si="189"/>
        <v>0</v>
      </c>
      <c r="V315" s="5">
        <f t="shared" si="190"/>
        <v>0</v>
      </c>
      <c r="W315" s="5">
        <f t="shared" si="191"/>
        <v>0</v>
      </c>
      <c r="X315" s="5">
        <f t="shared" si="192"/>
        <v>0</v>
      </c>
      <c r="Y315" s="5">
        <f t="shared" si="193"/>
        <v>0</v>
      </c>
      <c r="Z315" s="5">
        <f t="shared" si="194"/>
        <v>0</v>
      </c>
      <c r="AA315" s="5">
        <f t="shared" si="195"/>
        <v>0</v>
      </c>
      <c r="AB315" s="5">
        <f t="shared" si="196"/>
        <v>0</v>
      </c>
      <c r="AC315" s="5">
        <f t="shared" si="197"/>
        <v>0</v>
      </c>
      <c r="AD315" s="5">
        <f>$P$321*AW315</f>
        <v>0</v>
      </c>
      <c r="AE315" s="5">
        <f t="shared" si="198"/>
        <v>0</v>
      </c>
      <c r="AF315" s="5">
        <f t="shared" si="199"/>
        <v>0</v>
      </c>
      <c r="AG315" s="5">
        <f>$P$321*AZ315</f>
        <v>0</v>
      </c>
      <c r="AH315" s="5">
        <f t="shared" si="200"/>
        <v>0</v>
      </c>
      <c r="AI315" s="5">
        <f>$P$321*BB315</f>
        <v>0</v>
      </c>
      <c r="AJ315" s="5">
        <f t="shared" si="201"/>
        <v>0</v>
      </c>
      <c r="AL315" s="6">
        <f t="shared" si="180"/>
        <v>100</v>
      </c>
      <c r="AM315" s="6">
        <v>100</v>
      </c>
      <c r="AN315" s="6">
        <v>0</v>
      </c>
      <c r="AO315" s="6">
        <v>0</v>
      </c>
      <c r="AP315" s="6">
        <v>0</v>
      </c>
      <c r="AQ315" s="6">
        <v>0</v>
      </c>
      <c r="AR315" s="6">
        <v>0</v>
      </c>
      <c r="AS315" s="6">
        <v>0</v>
      </c>
      <c r="AT315" s="6">
        <v>0</v>
      </c>
      <c r="AU315" s="6">
        <v>0</v>
      </c>
      <c r="AV315" s="6">
        <v>0</v>
      </c>
      <c r="AW315" s="6">
        <v>0</v>
      </c>
      <c r="AX315" s="6">
        <v>0</v>
      </c>
      <c r="AY315" s="6">
        <v>0</v>
      </c>
      <c r="AZ315" s="6"/>
      <c r="BA315" s="6">
        <v>0</v>
      </c>
      <c r="BB315" s="6"/>
      <c r="BC315" s="6">
        <v>0</v>
      </c>
      <c r="BD315" s="6"/>
      <c r="BE315" s="12">
        <f t="shared" si="181"/>
        <v>0</v>
      </c>
      <c r="BF315" s="12">
        <f t="shared" si="182"/>
        <v>0</v>
      </c>
      <c r="BG315" s="3">
        <f t="shared" si="176"/>
        <v>220000</v>
      </c>
      <c r="BH315" s="5">
        <v>11000</v>
      </c>
      <c r="BI315" s="5">
        <v>0</v>
      </c>
      <c r="BJ315" s="5">
        <v>198000</v>
      </c>
      <c r="BK315" s="5">
        <v>6600</v>
      </c>
      <c r="BL315" s="5">
        <v>0</v>
      </c>
      <c r="BM315" s="5">
        <v>0</v>
      </c>
      <c r="BN315" s="5">
        <v>0</v>
      </c>
      <c r="BO315" s="5">
        <v>0</v>
      </c>
      <c r="BP315" s="5">
        <v>0</v>
      </c>
      <c r="BQ315" s="5">
        <v>0</v>
      </c>
      <c r="BR315" s="5">
        <v>4400</v>
      </c>
      <c r="BS315" s="5">
        <v>0</v>
      </c>
      <c r="BT315" s="5">
        <v>0</v>
      </c>
      <c r="BU315" s="5">
        <v>0</v>
      </c>
      <c r="BV315" s="5"/>
      <c r="BW315" s="5">
        <v>0</v>
      </c>
      <c r="BY315" t="s">
        <v>109</v>
      </c>
      <c r="BZ315" s="12">
        <f t="shared" si="164"/>
        <v>100</v>
      </c>
      <c r="CA315" s="12">
        <v>5</v>
      </c>
      <c r="CB315" s="12">
        <v>0</v>
      </c>
      <c r="CC315" s="12">
        <v>90</v>
      </c>
      <c r="CD315" s="12">
        <v>3</v>
      </c>
      <c r="CE315" s="12">
        <v>0</v>
      </c>
      <c r="CG315" s="12">
        <v>0</v>
      </c>
      <c r="CH315" s="12">
        <v>0</v>
      </c>
      <c r="CI315" s="12">
        <v>0</v>
      </c>
      <c r="CJ315" s="12">
        <v>0</v>
      </c>
      <c r="CK315" s="12">
        <v>2</v>
      </c>
      <c r="CL315" s="12">
        <v>0</v>
      </c>
      <c r="CN315" s="12">
        <v>0</v>
      </c>
      <c r="CP315" s="12">
        <v>0</v>
      </c>
      <c r="CR315" s="12">
        <f t="shared" si="183"/>
        <v>90</v>
      </c>
      <c r="CS315" s="12">
        <f t="shared" si="184"/>
        <v>0</v>
      </c>
      <c r="CT315" s="12">
        <f t="shared" si="185"/>
        <v>2</v>
      </c>
      <c r="CU315" s="12">
        <f t="shared" si="186"/>
        <v>0</v>
      </c>
      <c r="CX315" t="s">
        <v>116</v>
      </c>
    </row>
    <row r="316" spans="1:102" x14ac:dyDescent="0.2">
      <c r="A316">
        <v>2017</v>
      </c>
      <c r="B316" t="s">
        <v>655</v>
      </c>
      <c r="C316" s="1" t="s">
        <v>252</v>
      </c>
      <c r="D316" s="17">
        <v>97116</v>
      </c>
      <c r="E316" t="s">
        <v>113</v>
      </c>
      <c r="F316" t="s">
        <v>114</v>
      </c>
      <c r="G316" t="s">
        <v>106</v>
      </c>
      <c r="I316" t="s">
        <v>106</v>
      </c>
      <c r="J316">
        <v>2012</v>
      </c>
      <c r="K316">
        <f t="shared" si="178"/>
        <v>5</v>
      </c>
      <c r="L316" t="s">
        <v>122</v>
      </c>
      <c r="M316" t="s">
        <v>122</v>
      </c>
      <c r="N316" t="s">
        <v>360</v>
      </c>
      <c r="O316" s="3">
        <v>112724</v>
      </c>
      <c r="P316" s="3">
        <v>40300</v>
      </c>
      <c r="Q316" s="3">
        <v>109274</v>
      </c>
      <c r="R316" s="4">
        <v>0.96939427273695045</v>
      </c>
      <c r="S316" s="5">
        <f t="shared" si="187"/>
        <v>40300</v>
      </c>
      <c r="T316" s="5">
        <f t="shared" si="188"/>
        <v>40300</v>
      </c>
      <c r="U316" s="5">
        <f t="shared" si="189"/>
        <v>0</v>
      </c>
      <c r="V316" s="5">
        <f t="shared" si="190"/>
        <v>0</v>
      </c>
      <c r="W316" s="5">
        <f t="shared" si="191"/>
        <v>0</v>
      </c>
      <c r="X316" s="5">
        <f t="shared" si="192"/>
        <v>0</v>
      </c>
      <c r="Y316" s="5">
        <f t="shared" si="193"/>
        <v>0</v>
      </c>
      <c r="Z316" s="5">
        <f t="shared" si="194"/>
        <v>0</v>
      </c>
      <c r="AA316" s="5">
        <f t="shared" si="195"/>
        <v>0</v>
      </c>
      <c r="AB316" s="5">
        <f t="shared" si="196"/>
        <v>0</v>
      </c>
      <c r="AC316" s="5">
        <f t="shared" si="197"/>
        <v>0</v>
      </c>
      <c r="AD316" s="5">
        <f>$P$303*AW316</f>
        <v>0</v>
      </c>
      <c r="AE316" s="5">
        <f t="shared" si="198"/>
        <v>0</v>
      </c>
      <c r="AF316" s="5">
        <f t="shared" si="199"/>
        <v>0</v>
      </c>
      <c r="AG316" s="5">
        <f>$P$303*AZ316</f>
        <v>0</v>
      </c>
      <c r="AH316" s="5">
        <f t="shared" si="200"/>
        <v>0</v>
      </c>
      <c r="AI316" s="5">
        <f>$P$303*BB316</f>
        <v>0</v>
      </c>
      <c r="AJ316" s="5">
        <f t="shared" si="201"/>
        <v>0</v>
      </c>
      <c r="AL316" s="6">
        <f t="shared" si="180"/>
        <v>100</v>
      </c>
      <c r="AM316" s="6">
        <v>100</v>
      </c>
      <c r="AN316" s="6">
        <v>0</v>
      </c>
      <c r="AO316" s="6">
        <v>0</v>
      </c>
      <c r="AP316" s="6">
        <v>0</v>
      </c>
      <c r="AQ316" s="6">
        <v>0</v>
      </c>
      <c r="AR316" s="6">
        <v>0</v>
      </c>
      <c r="AS316" s="6">
        <v>0</v>
      </c>
      <c r="AT316" s="6">
        <v>0</v>
      </c>
      <c r="AU316" s="6">
        <v>0</v>
      </c>
      <c r="AV316" s="6">
        <v>0</v>
      </c>
      <c r="AW316" s="6">
        <v>0</v>
      </c>
      <c r="AX316" s="6">
        <v>0</v>
      </c>
      <c r="AY316" s="6">
        <v>0</v>
      </c>
      <c r="AZ316" s="6"/>
      <c r="BA316" s="6">
        <v>0</v>
      </c>
      <c r="BB316" s="6"/>
      <c r="BC316" s="6">
        <v>0</v>
      </c>
      <c r="BD316" s="6"/>
      <c r="BE316" s="12">
        <f t="shared" si="181"/>
        <v>0</v>
      </c>
      <c r="BF316" s="12">
        <f t="shared" si="182"/>
        <v>0</v>
      </c>
      <c r="BG316" s="3">
        <f t="shared" si="176"/>
        <v>40300</v>
      </c>
      <c r="BH316" s="5">
        <v>33449</v>
      </c>
      <c r="BI316" s="5">
        <v>0</v>
      </c>
      <c r="BJ316" s="5">
        <v>3224</v>
      </c>
      <c r="BK316" s="5">
        <v>1209</v>
      </c>
      <c r="BL316" s="5">
        <v>0</v>
      </c>
      <c r="BM316" s="5">
        <v>0</v>
      </c>
      <c r="BN316" s="5">
        <v>0</v>
      </c>
      <c r="BO316" s="5">
        <v>403</v>
      </c>
      <c r="BP316" s="5">
        <v>1612</v>
      </c>
      <c r="BQ316" s="5">
        <v>403</v>
      </c>
      <c r="BR316" s="5">
        <v>0</v>
      </c>
      <c r="BS316" s="5">
        <v>0</v>
      </c>
      <c r="BT316" s="5">
        <v>0</v>
      </c>
      <c r="BU316" s="5">
        <v>0</v>
      </c>
      <c r="BV316" s="5"/>
      <c r="BW316" s="5">
        <v>0</v>
      </c>
      <c r="BY316" t="s">
        <v>109</v>
      </c>
      <c r="BZ316" s="12">
        <f t="shared" si="164"/>
        <v>100</v>
      </c>
      <c r="CA316" s="12">
        <v>83</v>
      </c>
      <c r="CB316" s="12">
        <v>0</v>
      </c>
      <c r="CC316" s="12">
        <v>8</v>
      </c>
      <c r="CD316" s="12">
        <v>3</v>
      </c>
      <c r="CE316" s="12">
        <v>0</v>
      </c>
      <c r="CG316" s="12">
        <v>0</v>
      </c>
      <c r="CH316" s="12">
        <v>1</v>
      </c>
      <c r="CI316" s="12">
        <v>4</v>
      </c>
      <c r="CJ316" s="12">
        <v>1</v>
      </c>
      <c r="CK316" s="12">
        <v>0</v>
      </c>
      <c r="CL316" s="12">
        <v>0</v>
      </c>
      <c r="CN316" s="12">
        <v>0</v>
      </c>
      <c r="CP316" s="12">
        <v>0</v>
      </c>
      <c r="CR316" s="12">
        <f t="shared" si="183"/>
        <v>8</v>
      </c>
      <c r="CS316" s="12">
        <f t="shared" si="184"/>
        <v>0</v>
      </c>
      <c r="CT316" s="12">
        <f t="shared" si="185"/>
        <v>6</v>
      </c>
      <c r="CU316" s="12">
        <f t="shared" si="186"/>
        <v>0</v>
      </c>
      <c r="CX316" t="s">
        <v>116</v>
      </c>
    </row>
    <row r="317" spans="1:102" x14ac:dyDescent="0.2">
      <c r="A317">
        <v>2017</v>
      </c>
      <c r="B317" t="s">
        <v>656</v>
      </c>
      <c r="C317" s="1" t="s">
        <v>146</v>
      </c>
      <c r="D317" s="17">
        <v>95927</v>
      </c>
      <c r="E317" t="s">
        <v>113</v>
      </c>
      <c r="F317" t="s">
        <v>114</v>
      </c>
      <c r="G317" t="s">
        <v>106</v>
      </c>
      <c r="I317" t="s">
        <v>106</v>
      </c>
      <c r="J317">
        <v>2013</v>
      </c>
      <c r="K317">
        <f t="shared" si="178"/>
        <v>4</v>
      </c>
      <c r="L317" t="s">
        <v>122</v>
      </c>
      <c r="M317" t="s">
        <v>122</v>
      </c>
      <c r="N317" t="s">
        <v>356</v>
      </c>
      <c r="O317" s="3">
        <v>8900</v>
      </c>
      <c r="P317" s="3">
        <v>7100</v>
      </c>
      <c r="S317" s="5">
        <f t="shared" si="187"/>
        <v>7100</v>
      </c>
      <c r="T317" s="5">
        <f t="shared" si="188"/>
        <v>4970</v>
      </c>
      <c r="U317" s="5">
        <f t="shared" si="189"/>
        <v>0</v>
      </c>
      <c r="V317" s="5">
        <f t="shared" si="190"/>
        <v>355</v>
      </c>
      <c r="W317" s="5">
        <f t="shared" si="191"/>
        <v>0</v>
      </c>
      <c r="X317" s="5">
        <f t="shared" si="192"/>
        <v>710</v>
      </c>
      <c r="Y317" s="5">
        <f t="shared" si="193"/>
        <v>710</v>
      </c>
      <c r="Z317" s="5">
        <f t="shared" si="194"/>
        <v>355</v>
      </c>
      <c r="AA317" s="5">
        <f t="shared" si="195"/>
        <v>0</v>
      </c>
      <c r="AB317" s="5">
        <f t="shared" si="196"/>
        <v>0</v>
      </c>
      <c r="AC317" s="5">
        <f t="shared" si="197"/>
        <v>0</v>
      </c>
      <c r="AD317" s="5">
        <f>$P$329*AW317</f>
        <v>0</v>
      </c>
      <c r="AE317" s="5">
        <f t="shared" si="198"/>
        <v>0</v>
      </c>
      <c r="AF317" s="5">
        <f t="shared" si="199"/>
        <v>0</v>
      </c>
      <c r="AG317" s="5">
        <f>$P$329*AZ317</f>
        <v>0</v>
      </c>
      <c r="AH317" s="5">
        <f t="shared" si="200"/>
        <v>0</v>
      </c>
      <c r="AI317" s="5">
        <f>$P$329*BB317</f>
        <v>0</v>
      </c>
      <c r="AJ317" s="5">
        <f t="shared" si="201"/>
        <v>0</v>
      </c>
      <c r="AL317" s="6">
        <f t="shared" si="180"/>
        <v>100</v>
      </c>
      <c r="AM317" s="6">
        <v>70</v>
      </c>
      <c r="AN317" s="6">
        <v>0</v>
      </c>
      <c r="AO317" s="6">
        <v>5</v>
      </c>
      <c r="AP317" s="6">
        <v>0</v>
      </c>
      <c r="AQ317" s="6">
        <v>10</v>
      </c>
      <c r="AR317" s="6">
        <v>10</v>
      </c>
      <c r="AS317" s="6">
        <v>5</v>
      </c>
      <c r="AT317" s="6">
        <v>0</v>
      </c>
      <c r="AU317" s="6">
        <v>0</v>
      </c>
      <c r="AV317" s="6">
        <v>0</v>
      </c>
      <c r="AW317" s="6">
        <v>0</v>
      </c>
      <c r="AX317" s="6">
        <v>0</v>
      </c>
      <c r="AY317" s="6">
        <v>0</v>
      </c>
      <c r="AZ317" s="6"/>
      <c r="BA317" s="6">
        <v>0</v>
      </c>
      <c r="BB317" s="6"/>
      <c r="BC317" s="6">
        <v>0</v>
      </c>
      <c r="BD317" s="6"/>
      <c r="BE317" s="12">
        <f t="shared" si="181"/>
        <v>5</v>
      </c>
      <c r="BF317" s="12">
        <f t="shared" si="182"/>
        <v>5</v>
      </c>
      <c r="BG317" s="3">
        <f t="shared" si="176"/>
        <v>7100</v>
      </c>
      <c r="BH317" s="5">
        <v>0</v>
      </c>
      <c r="BI317" s="5">
        <v>0</v>
      </c>
      <c r="BJ317" s="5">
        <v>0</v>
      </c>
      <c r="BK317" s="5">
        <v>3550</v>
      </c>
      <c r="BL317" s="5">
        <v>0</v>
      </c>
      <c r="BM317" s="5">
        <v>0</v>
      </c>
      <c r="BN317" s="5">
        <v>0</v>
      </c>
      <c r="BO317" s="5">
        <v>0</v>
      </c>
      <c r="BP317" s="5">
        <v>0</v>
      </c>
      <c r="BQ317" s="5">
        <v>3550</v>
      </c>
      <c r="BR317" s="5">
        <v>0</v>
      </c>
      <c r="BS317" s="5">
        <v>0</v>
      </c>
      <c r="BT317" s="5">
        <v>0</v>
      </c>
      <c r="BU317" s="5">
        <v>0</v>
      </c>
      <c r="BV317" s="5"/>
      <c r="BW317" s="5">
        <v>0</v>
      </c>
      <c r="BY317" t="s">
        <v>109</v>
      </c>
      <c r="BZ317" s="12">
        <f t="shared" si="164"/>
        <v>100</v>
      </c>
      <c r="CA317" s="12">
        <v>0</v>
      </c>
      <c r="CB317" s="12">
        <v>0</v>
      </c>
      <c r="CC317" s="12">
        <v>0</v>
      </c>
      <c r="CD317" s="12">
        <v>50</v>
      </c>
      <c r="CE317" s="12">
        <v>0</v>
      </c>
      <c r="CG317" s="12">
        <v>0</v>
      </c>
      <c r="CH317" s="12">
        <v>0</v>
      </c>
      <c r="CI317" s="12">
        <v>0</v>
      </c>
      <c r="CJ317" s="12">
        <v>50</v>
      </c>
      <c r="CK317" s="12">
        <v>0</v>
      </c>
      <c r="CL317" s="12">
        <v>0</v>
      </c>
      <c r="CN317" s="12">
        <v>0</v>
      </c>
      <c r="CP317" s="12">
        <v>0</v>
      </c>
      <c r="CR317" s="12">
        <f t="shared" si="183"/>
        <v>0</v>
      </c>
      <c r="CS317" s="12">
        <f t="shared" si="184"/>
        <v>0</v>
      </c>
      <c r="CT317" s="12">
        <f t="shared" si="185"/>
        <v>50</v>
      </c>
      <c r="CU317" s="12">
        <f t="shared" si="186"/>
        <v>0</v>
      </c>
      <c r="CX317" t="s">
        <v>116</v>
      </c>
    </row>
    <row r="318" spans="1:102" x14ac:dyDescent="0.2">
      <c r="A318">
        <v>2017</v>
      </c>
      <c r="B318" t="s">
        <v>657</v>
      </c>
      <c r="C318" s="1" t="s">
        <v>252</v>
      </c>
      <c r="D318" s="17">
        <v>97124</v>
      </c>
      <c r="E318" t="s">
        <v>113</v>
      </c>
      <c r="F318" t="s">
        <v>114</v>
      </c>
      <c r="G318" t="s">
        <v>138</v>
      </c>
      <c r="I318" t="s">
        <v>121</v>
      </c>
      <c r="J318">
        <v>2009</v>
      </c>
      <c r="K318">
        <f t="shared" si="178"/>
        <v>8</v>
      </c>
      <c r="L318" t="s">
        <v>131</v>
      </c>
      <c r="M318" t="s">
        <v>131</v>
      </c>
      <c r="N318" t="s">
        <v>356</v>
      </c>
      <c r="O318" s="3">
        <v>5000000</v>
      </c>
      <c r="P318" s="3">
        <v>5000000</v>
      </c>
      <c r="S318" s="5">
        <f t="shared" si="187"/>
        <v>5000000</v>
      </c>
      <c r="T318" s="5">
        <f t="shared" si="188"/>
        <v>0</v>
      </c>
      <c r="U318" s="5">
        <f t="shared" si="189"/>
        <v>0</v>
      </c>
      <c r="V318" s="5">
        <f t="shared" si="190"/>
        <v>5000000</v>
      </c>
      <c r="W318" s="5">
        <f t="shared" si="191"/>
        <v>0</v>
      </c>
      <c r="X318" s="5">
        <f t="shared" si="192"/>
        <v>0</v>
      </c>
      <c r="Y318" s="5">
        <f t="shared" si="193"/>
        <v>0</v>
      </c>
      <c r="Z318" s="5">
        <f t="shared" si="194"/>
        <v>0</v>
      </c>
      <c r="AA318" s="5">
        <f t="shared" si="195"/>
        <v>0</v>
      </c>
      <c r="AB318" s="5">
        <f t="shared" si="196"/>
        <v>0</v>
      </c>
      <c r="AC318" s="5">
        <f t="shared" si="197"/>
        <v>0</v>
      </c>
      <c r="AD318" s="5">
        <f>$P$338*AW318</f>
        <v>0</v>
      </c>
      <c r="AE318" s="5">
        <f t="shared" si="198"/>
        <v>0</v>
      </c>
      <c r="AF318" s="5">
        <f t="shared" si="199"/>
        <v>0</v>
      </c>
      <c r="AG318" s="5">
        <f>$P$338*AZ318</f>
        <v>0</v>
      </c>
      <c r="AH318" s="5">
        <f t="shared" si="200"/>
        <v>0</v>
      </c>
      <c r="AI318" s="5">
        <f>$P$338*BB318</f>
        <v>0</v>
      </c>
      <c r="AJ318" s="5">
        <f t="shared" si="201"/>
        <v>0</v>
      </c>
      <c r="AL318" s="6">
        <f t="shared" si="180"/>
        <v>100</v>
      </c>
      <c r="AM318" s="6">
        <v>0</v>
      </c>
      <c r="AN318" s="6">
        <v>0</v>
      </c>
      <c r="AO318" s="6">
        <v>100</v>
      </c>
      <c r="AP318" s="6">
        <v>0</v>
      </c>
      <c r="AQ318" s="6">
        <v>0</v>
      </c>
      <c r="AR318" s="6">
        <v>0</v>
      </c>
      <c r="AS318" s="6">
        <v>0</v>
      </c>
      <c r="AT318" s="6">
        <v>0</v>
      </c>
      <c r="AU318" s="6">
        <v>0</v>
      </c>
      <c r="AV318" s="6">
        <v>0</v>
      </c>
      <c r="AW318" s="6">
        <v>0</v>
      </c>
      <c r="AX318" s="6">
        <v>0</v>
      </c>
      <c r="AY318" s="6">
        <v>0</v>
      </c>
      <c r="AZ318" s="6"/>
      <c r="BA318" s="6">
        <v>0</v>
      </c>
      <c r="BB318" s="6"/>
      <c r="BC318" s="6">
        <v>0</v>
      </c>
      <c r="BD318" s="6"/>
      <c r="BE318" s="12">
        <f t="shared" si="181"/>
        <v>100</v>
      </c>
      <c r="BF318" s="12">
        <f t="shared" si="182"/>
        <v>0</v>
      </c>
      <c r="BG318" s="3">
        <f t="shared" si="176"/>
        <v>5000000</v>
      </c>
      <c r="BH318">
        <v>0</v>
      </c>
      <c r="BI318">
        <v>0</v>
      </c>
      <c r="BJ318">
        <v>0</v>
      </c>
      <c r="BK318">
        <v>5000000</v>
      </c>
      <c r="BL318">
        <v>0</v>
      </c>
      <c r="BN318">
        <v>0</v>
      </c>
      <c r="BO318">
        <v>0</v>
      </c>
      <c r="BP318">
        <v>0</v>
      </c>
      <c r="BQ318">
        <v>0</v>
      </c>
      <c r="BR318">
        <v>0</v>
      </c>
      <c r="BS318">
        <v>0</v>
      </c>
      <c r="BU318">
        <v>0</v>
      </c>
      <c r="BW318">
        <v>0</v>
      </c>
      <c r="BY318" t="s">
        <v>109</v>
      </c>
      <c r="BZ318" s="12">
        <f t="shared" si="164"/>
        <v>100</v>
      </c>
      <c r="CA318" s="12">
        <v>0</v>
      </c>
      <c r="CB318" s="12">
        <v>0</v>
      </c>
      <c r="CC318" s="12">
        <v>0</v>
      </c>
      <c r="CD318" s="12">
        <v>100</v>
      </c>
      <c r="CE318" s="12">
        <v>0</v>
      </c>
      <c r="CF318" s="12" t="s">
        <v>357</v>
      </c>
      <c r="CG318" s="12">
        <v>0</v>
      </c>
      <c r="CH318" s="12">
        <v>0</v>
      </c>
      <c r="CI318" s="12">
        <v>0</v>
      </c>
      <c r="CJ318" s="12">
        <v>0</v>
      </c>
      <c r="CK318" s="12">
        <v>0</v>
      </c>
      <c r="CL318" s="12">
        <v>0</v>
      </c>
      <c r="CM318" s="12" t="s">
        <v>357</v>
      </c>
      <c r="CN318" s="12">
        <v>0</v>
      </c>
      <c r="CP318" s="12">
        <v>0</v>
      </c>
      <c r="CR318" s="12">
        <f t="shared" si="183"/>
        <v>0</v>
      </c>
      <c r="CS318" s="12">
        <f t="shared" si="184"/>
        <v>0</v>
      </c>
      <c r="CT318" s="12">
        <f t="shared" si="185"/>
        <v>0</v>
      </c>
      <c r="CU318" s="12">
        <f t="shared" si="186"/>
        <v>0</v>
      </c>
      <c r="CX318" t="s">
        <v>110</v>
      </c>
    </row>
    <row r="319" spans="1:102" x14ac:dyDescent="0.2">
      <c r="A319">
        <v>2017</v>
      </c>
      <c r="B319" t="s">
        <v>658</v>
      </c>
      <c r="C319" s="1" t="s">
        <v>659</v>
      </c>
      <c r="D319" s="17">
        <v>99603</v>
      </c>
      <c r="E319" t="s">
        <v>113</v>
      </c>
      <c r="F319" t="s">
        <v>114</v>
      </c>
      <c r="G319" t="s">
        <v>106</v>
      </c>
      <c r="I319" t="s">
        <v>106</v>
      </c>
      <c r="J319">
        <v>2016</v>
      </c>
      <c r="K319">
        <f t="shared" si="178"/>
        <v>1</v>
      </c>
      <c r="L319" t="s">
        <v>108</v>
      </c>
      <c r="M319" t="s">
        <v>108</v>
      </c>
      <c r="N319" t="s">
        <v>381</v>
      </c>
      <c r="O319" s="3">
        <v>29000</v>
      </c>
      <c r="P319" s="3">
        <v>19500</v>
      </c>
      <c r="Q319" s="3">
        <v>38000</v>
      </c>
      <c r="R319" s="4">
        <v>1.3103448275862069</v>
      </c>
      <c r="S319" s="5">
        <f t="shared" si="187"/>
        <v>19500</v>
      </c>
      <c r="T319" s="5">
        <v>13052</v>
      </c>
      <c r="U319" s="5">
        <v>0</v>
      </c>
      <c r="V319" s="5">
        <v>2100</v>
      </c>
      <c r="W319" s="5">
        <v>1522</v>
      </c>
      <c r="X319" s="5">
        <v>0</v>
      </c>
      <c r="Y319" s="5">
        <v>1911</v>
      </c>
      <c r="Z319" s="5">
        <v>0</v>
      </c>
      <c r="AA319" s="5">
        <v>0</v>
      </c>
      <c r="AB319" s="5">
        <v>0</v>
      </c>
      <c r="AC319" s="5">
        <v>200</v>
      </c>
      <c r="AD319" s="5">
        <v>0</v>
      </c>
      <c r="AE319" s="5">
        <f t="shared" si="198"/>
        <v>500</v>
      </c>
      <c r="AF319" s="5">
        <f t="shared" si="199"/>
        <v>0</v>
      </c>
      <c r="AG319" s="5" t="s">
        <v>660</v>
      </c>
      <c r="AH319" s="5">
        <v>0</v>
      </c>
      <c r="AI319" t="s">
        <v>661</v>
      </c>
      <c r="AJ319" s="3">
        <v>215</v>
      </c>
      <c r="AK319" t="s">
        <v>662</v>
      </c>
      <c r="AL319" s="6">
        <f t="shared" si="180"/>
        <v>100</v>
      </c>
      <c r="AM319" s="6">
        <v>66.933333333333337</v>
      </c>
      <c r="AN319" s="6">
        <v>0</v>
      </c>
      <c r="AO319" s="6">
        <v>10.76923076923077</v>
      </c>
      <c r="AP319" s="6">
        <v>7.8051282051282049</v>
      </c>
      <c r="AQ319" s="6">
        <v>0</v>
      </c>
      <c r="AR319" s="6">
        <v>9.8000000000000007</v>
      </c>
      <c r="AS319" s="6">
        <v>0</v>
      </c>
      <c r="AT319" s="6">
        <v>0</v>
      </c>
      <c r="AU319" s="6">
        <v>0</v>
      </c>
      <c r="AV319" s="6">
        <v>1.0256410256410255</v>
      </c>
      <c r="AW319" s="6">
        <v>0</v>
      </c>
      <c r="AX319" s="6">
        <v>2.5641025641025639</v>
      </c>
      <c r="AY319" s="6">
        <v>0</v>
      </c>
      <c r="AZ319" s="6"/>
      <c r="BA319" s="6">
        <v>0</v>
      </c>
      <c r="BB319" s="6"/>
      <c r="BC319" s="6">
        <v>1.1025641025641024</v>
      </c>
      <c r="BD319" s="6"/>
      <c r="BE319" s="12">
        <f t="shared" si="181"/>
        <v>18.574358974358976</v>
      </c>
      <c r="BF319" s="12">
        <f t="shared" si="182"/>
        <v>4.6923076923076916</v>
      </c>
      <c r="BG319" s="3">
        <f t="shared" si="176"/>
        <v>19500</v>
      </c>
      <c r="BH319">
        <v>20000</v>
      </c>
      <c r="BI319">
        <v>0</v>
      </c>
      <c r="BJ319">
        <v>0</v>
      </c>
      <c r="BK319">
        <v>2000</v>
      </c>
      <c r="BL319">
        <v>0</v>
      </c>
      <c r="BN319">
        <v>0</v>
      </c>
      <c r="BO319">
        <v>0</v>
      </c>
      <c r="BP319">
        <v>0</v>
      </c>
      <c r="BQ319">
        <v>0</v>
      </c>
      <c r="BR319">
        <v>0</v>
      </c>
      <c r="BS319">
        <v>0</v>
      </c>
      <c r="BU319">
        <v>-2500</v>
      </c>
      <c r="BV319" t="s">
        <v>663</v>
      </c>
      <c r="BW319">
        <v>0</v>
      </c>
      <c r="BY319" t="s">
        <v>109</v>
      </c>
      <c r="BZ319" s="12">
        <f t="shared" si="164"/>
        <v>100</v>
      </c>
      <c r="CA319" s="12">
        <v>102.56410256410255</v>
      </c>
      <c r="CB319" s="12">
        <v>0</v>
      </c>
      <c r="CC319" s="12">
        <v>0</v>
      </c>
      <c r="CD319" s="12">
        <v>10.256410256410255</v>
      </c>
      <c r="CE319" s="12">
        <v>0</v>
      </c>
      <c r="CG319" s="12">
        <v>0</v>
      </c>
      <c r="CH319" s="12">
        <v>0</v>
      </c>
      <c r="CI319" s="12">
        <v>0</v>
      </c>
      <c r="CJ319" s="12">
        <v>0</v>
      </c>
      <c r="CK319" s="12">
        <v>0</v>
      </c>
      <c r="CL319" s="12">
        <v>0</v>
      </c>
      <c r="CM319" s="12" t="s">
        <v>357</v>
      </c>
      <c r="CN319" s="12">
        <v>0</v>
      </c>
      <c r="CP319" s="12">
        <v>-12.820512820512819</v>
      </c>
      <c r="CR319" s="12">
        <f t="shared" si="183"/>
        <v>0</v>
      </c>
      <c r="CS319" s="12">
        <f t="shared" si="184"/>
        <v>0</v>
      </c>
      <c r="CT319" s="12">
        <f t="shared" si="185"/>
        <v>0</v>
      </c>
      <c r="CU319" s="12">
        <f t="shared" si="186"/>
        <v>-12.820512820512819</v>
      </c>
      <c r="CX319" t="s">
        <v>116</v>
      </c>
    </row>
    <row r="320" spans="1:102" x14ac:dyDescent="0.2">
      <c r="A320">
        <v>2017</v>
      </c>
      <c r="B320" t="s">
        <v>664</v>
      </c>
      <c r="C320" s="1" t="s">
        <v>146</v>
      </c>
      <c r="D320" s="17">
        <v>96160</v>
      </c>
      <c r="E320" t="s">
        <v>113</v>
      </c>
      <c r="F320" t="s">
        <v>114</v>
      </c>
      <c r="G320" t="s">
        <v>106</v>
      </c>
      <c r="I320" t="s">
        <v>106</v>
      </c>
      <c r="J320">
        <v>2012</v>
      </c>
      <c r="K320">
        <f t="shared" si="178"/>
        <v>5</v>
      </c>
      <c r="L320" t="s">
        <v>122</v>
      </c>
      <c r="M320" t="s">
        <v>122</v>
      </c>
      <c r="N320" t="s">
        <v>356</v>
      </c>
      <c r="Q320" s="3">
        <v>479000</v>
      </c>
      <c r="AL320" s="6">
        <f t="shared" si="180"/>
        <v>100</v>
      </c>
      <c r="AM320" s="6">
        <v>75</v>
      </c>
      <c r="AN320" s="6">
        <v>5</v>
      </c>
      <c r="AO320" s="6">
        <v>4</v>
      </c>
      <c r="AP320" s="6">
        <v>0</v>
      </c>
      <c r="AQ320" s="6">
        <v>3</v>
      </c>
      <c r="AR320" s="6">
        <v>10</v>
      </c>
      <c r="AS320" s="6">
        <v>3</v>
      </c>
      <c r="AT320" s="6">
        <v>0</v>
      </c>
      <c r="AU320" s="6">
        <v>0</v>
      </c>
      <c r="AV320" s="6">
        <v>0</v>
      </c>
      <c r="AW320" s="6">
        <v>0</v>
      </c>
      <c r="AX320" s="6">
        <v>0</v>
      </c>
      <c r="AY320" s="6">
        <v>0</v>
      </c>
      <c r="AZ320" s="6"/>
      <c r="BA320" s="6">
        <v>0</v>
      </c>
      <c r="BB320" s="6"/>
      <c r="BC320" s="6">
        <v>0</v>
      </c>
      <c r="BD320" s="6"/>
      <c r="BE320" s="12">
        <f t="shared" si="181"/>
        <v>4</v>
      </c>
      <c r="BF320" s="12">
        <f t="shared" si="182"/>
        <v>3</v>
      </c>
      <c r="BG320" s="3">
        <f t="shared" si="176"/>
        <v>0</v>
      </c>
      <c r="BH320" s="5"/>
      <c r="BI320" s="5"/>
      <c r="BJ320" s="5"/>
      <c r="BK320" s="5"/>
      <c r="BL320" s="5"/>
      <c r="BM320" s="5"/>
      <c r="BN320" s="5"/>
      <c r="BO320" s="5"/>
      <c r="BP320" s="5"/>
      <c r="BQ320" s="5"/>
      <c r="BR320" s="5"/>
      <c r="BS320" s="5"/>
      <c r="BT320" s="5"/>
      <c r="BU320" s="5"/>
      <c r="BV320" s="5"/>
      <c r="BW320" s="5"/>
      <c r="BY320" t="s">
        <v>109</v>
      </c>
      <c r="BZ320" s="12">
        <f t="shared" si="164"/>
        <v>100</v>
      </c>
      <c r="CA320" s="12">
        <v>10</v>
      </c>
      <c r="CB320" s="12">
        <v>0</v>
      </c>
      <c r="CC320" s="12">
        <v>5</v>
      </c>
      <c r="CD320" s="12">
        <v>70</v>
      </c>
      <c r="CE320" s="12">
        <v>3</v>
      </c>
      <c r="CG320" s="12">
        <v>0</v>
      </c>
      <c r="CH320" s="12">
        <v>0</v>
      </c>
      <c r="CI320" s="12">
        <v>5</v>
      </c>
      <c r="CJ320" s="12">
        <v>1</v>
      </c>
      <c r="CK320" s="12">
        <v>6</v>
      </c>
      <c r="CL320" s="12">
        <v>0</v>
      </c>
      <c r="CN320" s="12">
        <v>0</v>
      </c>
      <c r="CP320" s="12">
        <v>0</v>
      </c>
      <c r="CR320" s="12">
        <f t="shared" si="183"/>
        <v>5</v>
      </c>
      <c r="CS320" s="12">
        <f t="shared" si="184"/>
        <v>3</v>
      </c>
      <c r="CT320" s="12">
        <f t="shared" si="185"/>
        <v>12</v>
      </c>
      <c r="CU320" s="12">
        <f t="shared" si="186"/>
        <v>0</v>
      </c>
      <c r="CX320" t="s">
        <v>126</v>
      </c>
    </row>
    <row r="321" spans="1:102" x14ac:dyDescent="0.2">
      <c r="A321">
        <v>2017</v>
      </c>
      <c r="B321" t="s">
        <v>665</v>
      </c>
      <c r="C321" s="1" t="s">
        <v>252</v>
      </c>
      <c r="D321" s="17">
        <v>97720</v>
      </c>
      <c r="E321" t="s">
        <v>113</v>
      </c>
      <c r="F321" t="s">
        <v>114</v>
      </c>
      <c r="G321" t="s">
        <v>120</v>
      </c>
      <c r="I321" t="s">
        <v>121</v>
      </c>
      <c r="J321">
        <v>1986</v>
      </c>
      <c r="K321">
        <f t="shared" si="178"/>
        <v>31</v>
      </c>
      <c r="L321" t="s">
        <v>148</v>
      </c>
      <c r="M321" t="s">
        <v>149</v>
      </c>
      <c r="N321" t="s">
        <v>356</v>
      </c>
      <c r="AL321" s="6">
        <f t="shared" si="180"/>
        <v>100</v>
      </c>
      <c r="AM321" s="6">
        <v>0</v>
      </c>
      <c r="AN321" s="6">
        <v>0</v>
      </c>
      <c r="AO321" s="6">
        <v>100</v>
      </c>
      <c r="AP321" s="6">
        <v>0</v>
      </c>
      <c r="AQ321" s="6">
        <v>0</v>
      </c>
      <c r="AR321" s="6">
        <v>0</v>
      </c>
      <c r="AS321" s="6">
        <v>0</v>
      </c>
      <c r="AT321" s="6">
        <v>0</v>
      </c>
      <c r="AU321" s="6">
        <v>0</v>
      </c>
      <c r="AV321" s="6">
        <v>0</v>
      </c>
      <c r="AW321" s="6">
        <v>0</v>
      </c>
      <c r="AX321" s="6">
        <v>0</v>
      </c>
      <c r="AY321" s="6">
        <v>0</v>
      </c>
      <c r="AZ321" s="6"/>
      <c r="BA321" s="6">
        <v>0</v>
      </c>
      <c r="BB321" s="6"/>
      <c r="BC321" s="6">
        <v>0</v>
      </c>
      <c r="BD321" s="6"/>
      <c r="BE321" s="12">
        <f t="shared" si="181"/>
        <v>100</v>
      </c>
      <c r="BF321" s="12">
        <f t="shared" si="182"/>
        <v>0</v>
      </c>
      <c r="BG321" s="3">
        <f t="shared" si="176"/>
        <v>0</v>
      </c>
      <c r="BH321" s="5"/>
      <c r="BI321" s="5"/>
      <c r="BJ321" s="5"/>
      <c r="BK321" s="5"/>
      <c r="BL321" s="5"/>
      <c r="BM321" s="5"/>
      <c r="BN321" s="5"/>
      <c r="BO321" s="5"/>
      <c r="BP321" s="5"/>
      <c r="BQ321" s="5"/>
      <c r="BR321" s="5"/>
      <c r="BS321" s="5"/>
      <c r="BT321" s="5"/>
      <c r="BU321" s="5"/>
      <c r="BV321" s="5"/>
      <c r="BW321" s="5"/>
      <c r="BY321" t="s">
        <v>109</v>
      </c>
      <c r="BZ321" s="12">
        <f t="shared" si="164"/>
        <v>100</v>
      </c>
      <c r="CA321" s="12">
        <v>0</v>
      </c>
      <c r="CB321" s="12">
        <v>80</v>
      </c>
      <c r="CC321" s="12">
        <v>18</v>
      </c>
      <c r="CD321" s="12">
        <v>2</v>
      </c>
      <c r="CE321" s="12">
        <v>0</v>
      </c>
      <c r="CG321" s="12">
        <v>0</v>
      </c>
      <c r="CH321" s="12">
        <v>0</v>
      </c>
      <c r="CI321" s="12">
        <v>0</v>
      </c>
      <c r="CJ321" s="12">
        <v>0</v>
      </c>
      <c r="CK321" s="12">
        <v>0</v>
      </c>
      <c r="CL321" s="12">
        <v>0</v>
      </c>
      <c r="CN321" s="12">
        <v>0</v>
      </c>
      <c r="CP321" s="12">
        <v>0</v>
      </c>
      <c r="CR321" s="12">
        <f t="shared" si="183"/>
        <v>98</v>
      </c>
      <c r="CS321" s="12">
        <f t="shared" si="184"/>
        <v>0</v>
      </c>
      <c r="CT321" s="12">
        <f t="shared" si="185"/>
        <v>0</v>
      </c>
      <c r="CU321" s="12">
        <f t="shared" si="186"/>
        <v>0</v>
      </c>
      <c r="CX321" t="s">
        <v>110</v>
      </c>
    </row>
    <row r="322" spans="1:102" x14ac:dyDescent="0.2">
      <c r="A322">
        <v>2017</v>
      </c>
      <c r="B322" t="s">
        <v>666</v>
      </c>
      <c r="C322" s="1" t="s">
        <v>270</v>
      </c>
      <c r="D322" s="17">
        <v>23005</v>
      </c>
      <c r="E322" t="s">
        <v>119</v>
      </c>
      <c r="F322" t="s">
        <v>105</v>
      </c>
      <c r="G322" t="s">
        <v>138</v>
      </c>
      <c r="I322" t="s">
        <v>121</v>
      </c>
      <c r="J322">
        <v>2003</v>
      </c>
      <c r="K322">
        <f t="shared" si="178"/>
        <v>14</v>
      </c>
      <c r="L322" t="s">
        <v>154</v>
      </c>
      <c r="M322" t="s">
        <v>149</v>
      </c>
      <c r="N322" t="s">
        <v>356</v>
      </c>
      <c r="O322" s="3">
        <v>90000000</v>
      </c>
      <c r="P322" s="3">
        <v>90000000</v>
      </c>
      <c r="S322" s="5">
        <f t="shared" ref="S322:S332" si="202">SUM(T322:AJ322)</f>
        <v>90000000</v>
      </c>
      <c r="T322" s="5">
        <f t="shared" ref="T322:T328" si="203">P322*(AM322/100)</f>
        <v>58500000</v>
      </c>
      <c r="U322" s="5">
        <f t="shared" ref="U322:U328" si="204">P322*(AN322/100)</f>
        <v>0</v>
      </c>
      <c r="V322" s="5">
        <f t="shared" ref="V322:V328" si="205">P322*(AO322/100)</f>
        <v>4500000</v>
      </c>
      <c r="W322" s="5">
        <f t="shared" ref="W322:W328" si="206">P322*(AP322/100)</f>
        <v>0</v>
      </c>
      <c r="X322" s="5">
        <f t="shared" ref="X322:X328" si="207">P322*(AQ322/100)</f>
        <v>9000000</v>
      </c>
      <c r="Y322" s="5">
        <f t="shared" ref="Y322:Y328" si="208">P322*(AR322/100)</f>
        <v>4500000</v>
      </c>
      <c r="Z322" s="5">
        <f t="shared" ref="Z322:Z328" si="209">P322*(AS322/100)</f>
        <v>0</v>
      </c>
      <c r="AA322" s="5">
        <f t="shared" ref="AA322:AA328" si="210">P322*(AT322/100)</f>
        <v>0</v>
      </c>
      <c r="AB322" s="5">
        <f t="shared" ref="AB322:AB328" si="211">P322*(AU322/100)</f>
        <v>0</v>
      </c>
      <c r="AC322" s="5">
        <f t="shared" ref="AC322:AC328" si="212">P322*(AV322/100)</f>
        <v>0</v>
      </c>
      <c r="AD322" s="5">
        <f>$P$340*AW322</f>
        <v>0</v>
      </c>
      <c r="AE322" s="5">
        <f t="shared" ref="AE322:AE332" si="213">P322*(AX322/100)</f>
        <v>13500000</v>
      </c>
      <c r="AF322" s="5">
        <f t="shared" ref="AF322:AF332" si="214">P322*(AY322/100)</f>
        <v>0</v>
      </c>
      <c r="AG322" s="5">
        <f>$P$340*AZ322</f>
        <v>0</v>
      </c>
      <c r="AH322" s="5">
        <f t="shared" ref="AH322:AH328" si="215">P322*(BA322/100)</f>
        <v>0</v>
      </c>
      <c r="AI322" s="5"/>
      <c r="AJ322" s="5">
        <f t="shared" ref="AJ322:AJ328" si="216">P322*(BC322/100)</f>
        <v>0</v>
      </c>
      <c r="AL322" s="6">
        <f t="shared" si="180"/>
        <v>100</v>
      </c>
      <c r="AM322" s="6">
        <v>65</v>
      </c>
      <c r="AN322" s="6">
        <v>0</v>
      </c>
      <c r="AO322" s="6">
        <v>5</v>
      </c>
      <c r="AP322" s="6">
        <v>0</v>
      </c>
      <c r="AQ322" s="6">
        <v>10</v>
      </c>
      <c r="AR322" s="6">
        <v>5</v>
      </c>
      <c r="AS322" s="6">
        <v>0</v>
      </c>
      <c r="AT322" s="6">
        <v>0</v>
      </c>
      <c r="AU322" s="6">
        <v>0</v>
      </c>
      <c r="AV322" s="6">
        <v>0</v>
      </c>
      <c r="AW322" s="6">
        <v>0</v>
      </c>
      <c r="AX322" s="6">
        <v>15</v>
      </c>
      <c r="AY322" s="6">
        <v>0</v>
      </c>
      <c r="AZ322" s="6"/>
      <c r="BA322" s="6">
        <v>0</v>
      </c>
      <c r="BB322" s="6"/>
      <c r="BC322" s="6">
        <v>0</v>
      </c>
      <c r="BD322" s="6"/>
      <c r="BE322" s="12">
        <f t="shared" si="181"/>
        <v>5</v>
      </c>
      <c r="BF322" s="12">
        <f t="shared" si="182"/>
        <v>15</v>
      </c>
      <c r="BG322" s="3">
        <f t="shared" si="176"/>
        <v>90000000</v>
      </c>
      <c r="BH322" s="5">
        <v>0</v>
      </c>
      <c r="BI322" s="5">
        <v>31499999.999999996</v>
      </c>
      <c r="BJ322" s="5">
        <v>0</v>
      </c>
      <c r="BK322" s="5">
        <v>13500000</v>
      </c>
      <c r="BL322" s="5">
        <v>0</v>
      </c>
      <c r="BM322" s="5">
        <v>0</v>
      </c>
      <c r="BN322" s="5">
        <v>9000000</v>
      </c>
      <c r="BO322" s="5">
        <v>0</v>
      </c>
      <c r="BP322" s="5">
        <v>0</v>
      </c>
      <c r="BQ322" s="5">
        <v>18000000</v>
      </c>
      <c r="BR322" s="5">
        <v>4500000</v>
      </c>
      <c r="BS322" s="5">
        <v>13500000</v>
      </c>
      <c r="BT322" s="5">
        <v>0</v>
      </c>
      <c r="BU322" s="5">
        <v>0</v>
      </c>
      <c r="BV322" s="5"/>
      <c r="BW322" s="5">
        <v>0</v>
      </c>
      <c r="BY322" t="s">
        <v>109</v>
      </c>
      <c r="BZ322" s="12">
        <f t="shared" ref="BZ322:BZ385" si="217">SUM(CA322:CP322)</f>
        <v>100</v>
      </c>
      <c r="CA322" s="12">
        <v>0</v>
      </c>
      <c r="CB322" s="12">
        <v>35</v>
      </c>
      <c r="CC322" s="12">
        <v>0</v>
      </c>
      <c r="CD322" s="12">
        <v>15</v>
      </c>
      <c r="CE322" s="12">
        <v>0</v>
      </c>
      <c r="CG322" s="12">
        <v>10</v>
      </c>
      <c r="CH322" s="12">
        <v>0</v>
      </c>
      <c r="CI322" s="12">
        <v>0</v>
      </c>
      <c r="CJ322" s="12">
        <v>20</v>
      </c>
      <c r="CK322" s="12">
        <v>5</v>
      </c>
      <c r="CL322" s="12">
        <v>15</v>
      </c>
      <c r="CN322" s="12">
        <v>0</v>
      </c>
      <c r="CP322" s="12">
        <v>0</v>
      </c>
      <c r="CR322" s="12">
        <f t="shared" si="183"/>
        <v>35</v>
      </c>
      <c r="CS322" s="12">
        <f t="shared" si="184"/>
        <v>0</v>
      </c>
      <c r="CT322" s="12">
        <f t="shared" si="185"/>
        <v>40</v>
      </c>
      <c r="CU322" s="12">
        <f t="shared" si="186"/>
        <v>0</v>
      </c>
      <c r="CX322" t="s">
        <v>110</v>
      </c>
    </row>
    <row r="323" spans="1:102" x14ac:dyDescent="0.2">
      <c r="A323">
        <v>2017</v>
      </c>
      <c r="B323" t="s">
        <v>667</v>
      </c>
      <c r="C323" s="1" t="s">
        <v>270</v>
      </c>
      <c r="D323" s="17">
        <v>23059</v>
      </c>
      <c r="E323" t="s">
        <v>119</v>
      </c>
      <c r="F323" t="s">
        <v>105</v>
      </c>
      <c r="G323" t="s">
        <v>120</v>
      </c>
      <c r="I323" t="s">
        <v>121</v>
      </c>
      <c r="J323">
        <v>2010</v>
      </c>
      <c r="K323">
        <f t="shared" si="178"/>
        <v>7</v>
      </c>
      <c r="L323" t="s">
        <v>131</v>
      </c>
      <c r="M323" t="s">
        <v>131</v>
      </c>
      <c r="N323" t="s">
        <v>381</v>
      </c>
      <c r="O323" s="3">
        <v>2000000</v>
      </c>
      <c r="P323" s="3">
        <v>2000000</v>
      </c>
      <c r="Q323" s="3">
        <v>1200000</v>
      </c>
      <c r="R323" s="4">
        <v>0.6</v>
      </c>
      <c r="S323" s="5">
        <f t="shared" si="202"/>
        <v>2000000</v>
      </c>
      <c r="T323" s="5">
        <f t="shared" si="203"/>
        <v>1400000</v>
      </c>
      <c r="U323" s="5">
        <f t="shared" si="204"/>
        <v>0</v>
      </c>
      <c r="V323" s="5">
        <f t="shared" si="205"/>
        <v>200000</v>
      </c>
      <c r="W323" s="5">
        <f t="shared" si="206"/>
        <v>0</v>
      </c>
      <c r="X323" s="5">
        <f t="shared" si="207"/>
        <v>200000</v>
      </c>
      <c r="Y323" s="5">
        <f t="shared" si="208"/>
        <v>100000</v>
      </c>
      <c r="Z323" s="5">
        <f t="shared" si="209"/>
        <v>0</v>
      </c>
      <c r="AA323" s="5">
        <f t="shared" si="210"/>
        <v>80000</v>
      </c>
      <c r="AB323" s="5">
        <f t="shared" si="211"/>
        <v>20000</v>
      </c>
      <c r="AC323" s="5">
        <f t="shared" si="212"/>
        <v>0</v>
      </c>
      <c r="AD323" s="5">
        <f>$P$289*AW323</f>
        <v>0</v>
      </c>
      <c r="AE323" s="5">
        <f t="shared" si="213"/>
        <v>0</v>
      </c>
      <c r="AF323" s="5">
        <f t="shared" si="214"/>
        <v>0</v>
      </c>
      <c r="AG323" s="5">
        <f>$P$289*AZ323</f>
        <v>0</v>
      </c>
      <c r="AH323" s="5">
        <f t="shared" si="215"/>
        <v>0</v>
      </c>
      <c r="AI323" s="5">
        <f>$P$289*BB323</f>
        <v>0</v>
      </c>
      <c r="AJ323" s="5">
        <f t="shared" si="216"/>
        <v>0</v>
      </c>
      <c r="AL323" s="6">
        <f t="shared" si="180"/>
        <v>100</v>
      </c>
      <c r="AM323" s="6">
        <v>70</v>
      </c>
      <c r="AN323" s="6">
        <v>0</v>
      </c>
      <c r="AO323" s="6">
        <v>10</v>
      </c>
      <c r="AP323" s="6">
        <v>0</v>
      </c>
      <c r="AQ323" s="6">
        <v>10</v>
      </c>
      <c r="AR323" s="6">
        <v>5</v>
      </c>
      <c r="AS323" s="6">
        <v>0</v>
      </c>
      <c r="AT323" s="6">
        <v>4</v>
      </c>
      <c r="AU323" s="6">
        <v>1</v>
      </c>
      <c r="AV323" s="6">
        <v>0</v>
      </c>
      <c r="AW323" s="6">
        <v>0</v>
      </c>
      <c r="AX323" s="6">
        <v>0</v>
      </c>
      <c r="AY323" s="6">
        <v>0</v>
      </c>
      <c r="AZ323" s="6"/>
      <c r="BA323" s="6">
        <v>0</v>
      </c>
      <c r="BB323" s="6"/>
      <c r="BC323" s="6">
        <v>0</v>
      </c>
      <c r="BD323" s="6"/>
      <c r="BE323" s="12">
        <f t="shared" si="181"/>
        <v>10</v>
      </c>
      <c r="BF323" s="12">
        <f t="shared" si="182"/>
        <v>5</v>
      </c>
      <c r="BG323" s="3">
        <f t="shared" si="176"/>
        <v>2000000</v>
      </c>
      <c r="BH323" s="5">
        <v>2000000</v>
      </c>
      <c r="BI323" s="5">
        <v>0</v>
      </c>
      <c r="BJ323" s="5">
        <v>0</v>
      </c>
      <c r="BK323" s="5">
        <v>0</v>
      </c>
      <c r="BL323" s="5">
        <v>0</v>
      </c>
      <c r="BM323" s="5">
        <v>0</v>
      </c>
      <c r="BN323" s="5">
        <v>0</v>
      </c>
      <c r="BO323" s="5">
        <v>0</v>
      </c>
      <c r="BP323" s="5">
        <v>0</v>
      </c>
      <c r="BQ323" s="5">
        <v>0</v>
      </c>
      <c r="BR323" s="5">
        <v>0</v>
      </c>
      <c r="BS323" s="5">
        <v>0</v>
      </c>
      <c r="BT323" s="5">
        <v>0</v>
      </c>
      <c r="BU323" s="5">
        <v>0</v>
      </c>
      <c r="BV323" s="5"/>
      <c r="BW323" s="5">
        <v>0</v>
      </c>
      <c r="BY323" t="s">
        <v>109</v>
      </c>
      <c r="BZ323" s="12">
        <f t="shared" si="217"/>
        <v>100</v>
      </c>
      <c r="CA323" s="12">
        <v>100</v>
      </c>
      <c r="CB323" s="12">
        <v>0</v>
      </c>
      <c r="CC323" s="12">
        <v>0</v>
      </c>
      <c r="CD323" s="12">
        <v>0</v>
      </c>
      <c r="CE323" s="12">
        <v>0</v>
      </c>
      <c r="CG323" s="12">
        <v>0</v>
      </c>
      <c r="CH323" s="12">
        <v>0</v>
      </c>
      <c r="CI323" s="12">
        <v>0</v>
      </c>
      <c r="CJ323" s="12">
        <v>0</v>
      </c>
      <c r="CK323" s="12">
        <v>0</v>
      </c>
      <c r="CL323" s="12">
        <v>0</v>
      </c>
      <c r="CN323" s="12">
        <v>0</v>
      </c>
      <c r="CP323" s="12">
        <v>0</v>
      </c>
      <c r="CR323" s="12">
        <f t="shared" si="183"/>
        <v>0</v>
      </c>
      <c r="CS323" s="12">
        <f t="shared" si="184"/>
        <v>0</v>
      </c>
      <c r="CT323" s="12">
        <f t="shared" si="185"/>
        <v>0</v>
      </c>
      <c r="CU323" s="12">
        <f t="shared" si="186"/>
        <v>0</v>
      </c>
      <c r="CX323" t="s">
        <v>110</v>
      </c>
    </row>
    <row r="324" spans="1:102" x14ac:dyDescent="0.2">
      <c r="A324">
        <v>2017</v>
      </c>
      <c r="B324" t="s">
        <v>668</v>
      </c>
      <c r="C324" s="1" t="s">
        <v>277</v>
      </c>
      <c r="D324" s="17">
        <v>29403</v>
      </c>
      <c r="E324" t="s">
        <v>119</v>
      </c>
      <c r="F324" t="s">
        <v>105</v>
      </c>
      <c r="G324" t="s">
        <v>106</v>
      </c>
      <c r="I324" t="s">
        <v>106</v>
      </c>
      <c r="J324">
        <v>2011</v>
      </c>
      <c r="K324">
        <f t="shared" si="178"/>
        <v>6</v>
      </c>
      <c r="L324" t="s">
        <v>131</v>
      </c>
      <c r="M324" t="s">
        <v>131</v>
      </c>
      <c r="N324" t="s">
        <v>356</v>
      </c>
      <c r="O324" s="3">
        <v>2013025</v>
      </c>
      <c r="P324" s="3">
        <v>1363729</v>
      </c>
      <c r="Q324" s="3">
        <v>937399</v>
      </c>
      <c r="R324" s="4">
        <v>0.46566684467406017</v>
      </c>
      <c r="S324" s="5">
        <f t="shared" si="202"/>
        <v>1363729</v>
      </c>
      <c r="T324" s="5">
        <f t="shared" si="203"/>
        <v>1090983.2</v>
      </c>
      <c r="U324" s="5">
        <f t="shared" si="204"/>
        <v>40911.869999999995</v>
      </c>
      <c r="V324" s="5">
        <f t="shared" si="205"/>
        <v>0</v>
      </c>
      <c r="W324" s="5">
        <f t="shared" si="206"/>
        <v>0</v>
      </c>
      <c r="X324" s="5">
        <f t="shared" si="207"/>
        <v>40911.869999999995</v>
      </c>
      <c r="Y324" s="5">
        <f t="shared" si="208"/>
        <v>27274.58</v>
      </c>
      <c r="Z324" s="5">
        <f t="shared" si="209"/>
        <v>136372.9</v>
      </c>
      <c r="AA324" s="5">
        <f t="shared" si="210"/>
        <v>0</v>
      </c>
      <c r="AB324" s="5">
        <f t="shared" si="211"/>
        <v>0</v>
      </c>
      <c r="AC324" s="5">
        <f t="shared" si="212"/>
        <v>27274.58</v>
      </c>
      <c r="AD324" s="5">
        <f>$P$287*AW324</f>
        <v>0</v>
      </c>
      <c r="AE324" s="5">
        <f t="shared" si="213"/>
        <v>0</v>
      </c>
      <c r="AF324" s="5">
        <f t="shared" si="214"/>
        <v>0</v>
      </c>
      <c r="AG324" s="5">
        <f>$P$287*AZ324</f>
        <v>0</v>
      </c>
      <c r="AH324" s="5">
        <f t="shared" si="215"/>
        <v>0</v>
      </c>
      <c r="AI324" s="5">
        <f>$P$287*BB324</f>
        <v>0</v>
      </c>
      <c r="AJ324" s="5">
        <f t="shared" si="216"/>
        <v>0</v>
      </c>
      <c r="AL324" s="6">
        <f t="shared" si="180"/>
        <v>100</v>
      </c>
      <c r="AM324" s="6">
        <v>80</v>
      </c>
      <c r="AN324" s="6">
        <v>3</v>
      </c>
      <c r="AO324" s="6">
        <v>0</v>
      </c>
      <c r="AP324" s="6">
        <v>0</v>
      </c>
      <c r="AQ324" s="6">
        <v>3</v>
      </c>
      <c r="AR324" s="6">
        <v>2</v>
      </c>
      <c r="AS324" s="6">
        <v>10</v>
      </c>
      <c r="AT324" s="6">
        <v>0</v>
      </c>
      <c r="AU324" s="6">
        <v>0</v>
      </c>
      <c r="AV324" s="6">
        <v>2</v>
      </c>
      <c r="AW324" s="6">
        <v>0</v>
      </c>
      <c r="AX324" s="6">
        <v>0</v>
      </c>
      <c r="AY324" s="6">
        <v>0</v>
      </c>
      <c r="AZ324" s="6"/>
      <c r="BA324" s="6">
        <v>0</v>
      </c>
      <c r="BB324" s="6"/>
      <c r="BC324" s="6">
        <v>0</v>
      </c>
      <c r="BD324" s="6"/>
      <c r="BE324" s="12">
        <f t="shared" si="181"/>
        <v>0</v>
      </c>
      <c r="BF324" s="12">
        <f t="shared" si="182"/>
        <v>12</v>
      </c>
      <c r="BG324" s="3">
        <f t="shared" si="176"/>
        <v>1363729</v>
      </c>
      <c r="BH324" s="5">
        <v>0</v>
      </c>
      <c r="BI324" s="5">
        <v>545491.6</v>
      </c>
      <c r="BJ324" s="5">
        <v>122735.61</v>
      </c>
      <c r="BK324" s="5">
        <v>613678.05000000005</v>
      </c>
      <c r="BL324" s="5">
        <v>40911.869999999995</v>
      </c>
      <c r="BM324" s="5">
        <v>0</v>
      </c>
      <c r="BN324" s="5">
        <v>13637.29</v>
      </c>
      <c r="BO324" s="5">
        <v>0</v>
      </c>
      <c r="BP324" s="5">
        <v>0</v>
      </c>
      <c r="BQ324" s="5">
        <v>27274.58</v>
      </c>
      <c r="BR324" s="5">
        <v>0</v>
      </c>
      <c r="BS324" s="5">
        <v>0</v>
      </c>
      <c r="BT324" s="5">
        <v>0</v>
      </c>
      <c r="BU324" s="5">
        <v>0</v>
      </c>
      <c r="BV324" s="5"/>
      <c r="BW324" s="5">
        <v>0</v>
      </c>
      <c r="BY324" t="s">
        <v>109</v>
      </c>
      <c r="BZ324" s="12">
        <f t="shared" si="217"/>
        <v>100</v>
      </c>
      <c r="CA324" s="12">
        <v>0</v>
      </c>
      <c r="CB324" s="12">
        <v>40</v>
      </c>
      <c r="CC324" s="12">
        <v>9</v>
      </c>
      <c r="CD324" s="12">
        <v>45</v>
      </c>
      <c r="CE324" s="12">
        <v>3</v>
      </c>
      <c r="CG324" s="12">
        <v>1</v>
      </c>
      <c r="CH324" s="12">
        <v>0</v>
      </c>
      <c r="CI324" s="12">
        <v>0</v>
      </c>
      <c r="CJ324" s="12">
        <v>2</v>
      </c>
      <c r="CK324" s="12">
        <v>0</v>
      </c>
      <c r="CL324" s="12">
        <v>0</v>
      </c>
      <c r="CN324" s="12">
        <v>0</v>
      </c>
      <c r="CP324" s="12">
        <v>0</v>
      </c>
      <c r="CR324" s="12">
        <f t="shared" si="183"/>
        <v>49</v>
      </c>
      <c r="CS324" s="12">
        <f t="shared" si="184"/>
        <v>3</v>
      </c>
      <c r="CT324" s="12">
        <f t="shared" si="185"/>
        <v>2</v>
      </c>
      <c r="CU324" s="12">
        <f t="shared" si="186"/>
        <v>0</v>
      </c>
      <c r="CX324" t="s">
        <v>116</v>
      </c>
    </row>
    <row r="325" spans="1:102" x14ac:dyDescent="0.2">
      <c r="A325">
        <v>2017</v>
      </c>
      <c r="B325" t="s">
        <v>669</v>
      </c>
      <c r="C325" s="1" t="s">
        <v>270</v>
      </c>
      <c r="D325" s="17">
        <v>22718</v>
      </c>
      <c r="E325" t="s">
        <v>119</v>
      </c>
      <c r="F325" t="s">
        <v>105</v>
      </c>
      <c r="G325" t="s">
        <v>347</v>
      </c>
      <c r="I325" t="s">
        <v>121</v>
      </c>
      <c r="J325">
        <v>2014</v>
      </c>
      <c r="K325">
        <f t="shared" si="178"/>
        <v>3</v>
      </c>
      <c r="L325" t="s">
        <v>122</v>
      </c>
      <c r="M325" t="s">
        <v>122</v>
      </c>
      <c r="N325" t="s">
        <v>381</v>
      </c>
      <c r="O325" s="3">
        <v>941000</v>
      </c>
      <c r="P325" s="3">
        <v>938000</v>
      </c>
      <c r="Q325" s="3">
        <v>913792</v>
      </c>
      <c r="R325" s="4">
        <v>0.97108607863974494</v>
      </c>
      <c r="S325" s="5">
        <f t="shared" si="202"/>
        <v>938000</v>
      </c>
      <c r="T325" s="5">
        <f t="shared" si="203"/>
        <v>440860</v>
      </c>
      <c r="U325" s="5">
        <f t="shared" si="204"/>
        <v>28140</v>
      </c>
      <c r="V325" s="5">
        <f t="shared" si="205"/>
        <v>318920</v>
      </c>
      <c r="W325" s="5">
        <f t="shared" si="206"/>
        <v>0</v>
      </c>
      <c r="X325" s="5">
        <f t="shared" si="207"/>
        <v>112560</v>
      </c>
      <c r="Y325" s="5">
        <f t="shared" si="208"/>
        <v>0</v>
      </c>
      <c r="Z325" s="5">
        <f t="shared" si="209"/>
        <v>0</v>
      </c>
      <c r="AA325" s="5">
        <f t="shared" si="210"/>
        <v>0</v>
      </c>
      <c r="AB325" s="5">
        <f t="shared" si="211"/>
        <v>0</v>
      </c>
      <c r="AC325" s="5">
        <f t="shared" si="212"/>
        <v>37520</v>
      </c>
      <c r="AD325" s="5">
        <f>$P$305*AW325</f>
        <v>0</v>
      </c>
      <c r="AE325" s="5">
        <f t="shared" si="213"/>
        <v>0</v>
      </c>
      <c r="AF325" s="5">
        <f t="shared" si="214"/>
        <v>0</v>
      </c>
      <c r="AG325" s="5">
        <f>$P$305*AZ325</f>
        <v>0</v>
      </c>
      <c r="AH325" s="5">
        <f t="shared" si="215"/>
        <v>0</v>
      </c>
      <c r="AI325" s="5">
        <f>$P$305*BB325</f>
        <v>0</v>
      </c>
      <c r="AJ325" s="5">
        <f t="shared" si="216"/>
        <v>0</v>
      </c>
      <c r="AL325" s="6">
        <f t="shared" si="180"/>
        <v>100</v>
      </c>
      <c r="AM325" s="6">
        <v>47</v>
      </c>
      <c r="AN325" s="6">
        <v>3</v>
      </c>
      <c r="AO325" s="6">
        <v>34</v>
      </c>
      <c r="AP325" s="6">
        <v>0</v>
      </c>
      <c r="AQ325" s="6">
        <v>12</v>
      </c>
      <c r="AR325" s="6">
        <v>0</v>
      </c>
      <c r="AS325" s="6">
        <v>0</v>
      </c>
      <c r="AT325" s="6">
        <v>0</v>
      </c>
      <c r="AU325" s="6">
        <v>0</v>
      </c>
      <c r="AV325" s="6">
        <v>4</v>
      </c>
      <c r="AW325" s="6">
        <v>0</v>
      </c>
      <c r="AX325" s="6">
        <v>0</v>
      </c>
      <c r="AY325" s="6">
        <v>0</v>
      </c>
      <c r="AZ325" s="6"/>
      <c r="BA325" s="6">
        <v>0</v>
      </c>
      <c r="BB325" s="6"/>
      <c r="BC325" s="6">
        <v>0</v>
      </c>
      <c r="BD325" s="6"/>
      <c r="BE325" s="12">
        <f t="shared" si="181"/>
        <v>34</v>
      </c>
      <c r="BF325" s="12">
        <f t="shared" si="182"/>
        <v>4</v>
      </c>
      <c r="BG325" s="3">
        <f t="shared" si="176"/>
        <v>938000</v>
      </c>
      <c r="BH325" s="5">
        <v>938000</v>
      </c>
      <c r="BI325" s="5">
        <v>0</v>
      </c>
      <c r="BJ325" s="5">
        <v>0</v>
      </c>
      <c r="BK325" s="5">
        <v>0</v>
      </c>
      <c r="BL325" s="5">
        <v>0</v>
      </c>
      <c r="BM325" s="5">
        <v>0</v>
      </c>
      <c r="BN325" s="5">
        <v>0</v>
      </c>
      <c r="BO325" s="5">
        <v>0</v>
      </c>
      <c r="BP325" s="5">
        <v>0</v>
      </c>
      <c r="BQ325" s="5">
        <v>0</v>
      </c>
      <c r="BR325" s="5">
        <v>0</v>
      </c>
      <c r="BS325" s="5">
        <v>0</v>
      </c>
      <c r="BT325" s="5">
        <v>0</v>
      </c>
      <c r="BU325" s="5">
        <v>0</v>
      </c>
      <c r="BV325" s="5"/>
      <c r="BW325" s="5">
        <v>0</v>
      </c>
      <c r="BY325" t="s">
        <v>109</v>
      </c>
      <c r="BZ325" s="12">
        <f t="shared" si="217"/>
        <v>100</v>
      </c>
      <c r="CA325" s="12">
        <v>100</v>
      </c>
      <c r="CB325" s="12">
        <v>0</v>
      </c>
      <c r="CC325" s="12">
        <v>0</v>
      </c>
      <c r="CD325" s="12">
        <v>0</v>
      </c>
      <c r="CE325" s="12">
        <v>0</v>
      </c>
      <c r="CG325" s="12">
        <v>0</v>
      </c>
      <c r="CH325" s="12">
        <v>0</v>
      </c>
      <c r="CI325" s="12">
        <v>0</v>
      </c>
      <c r="CJ325" s="12">
        <v>0</v>
      </c>
      <c r="CK325" s="12">
        <v>0</v>
      </c>
      <c r="CL325" s="12">
        <v>0</v>
      </c>
      <c r="CN325" s="12">
        <v>0</v>
      </c>
      <c r="CP325" s="12">
        <v>0</v>
      </c>
      <c r="CR325" s="12">
        <f t="shared" si="183"/>
        <v>0</v>
      </c>
      <c r="CS325" s="12">
        <f t="shared" si="184"/>
        <v>0</v>
      </c>
      <c r="CT325" s="12">
        <f t="shared" si="185"/>
        <v>0</v>
      </c>
      <c r="CU325" s="12">
        <f t="shared" si="186"/>
        <v>0</v>
      </c>
      <c r="CX325" t="s">
        <v>110</v>
      </c>
    </row>
    <row r="326" spans="1:102" x14ac:dyDescent="0.2">
      <c r="A326">
        <v>2017</v>
      </c>
      <c r="B326" t="s">
        <v>670</v>
      </c>
      <c r="C326" s="1" t="s">
        <v>270</v>
      </c>
      <c r="D326" s="17">
        <v>22905</v>
      </c>
      <c r="E326" t="s">
        <v>119</v>
      </c>
      <c r="F326" t="s">
        <v>105</v>
      </c>
      <c r="G326" t="s">
        <v>106</v>
      </c>
      <c r="I326" t="s">
        <v>106</v>
      </c>
      <c r="J326">
        <v>2009</v>
      </c>
      <c r="K326">
        <f t="shared" si="178"/>
        <v>8</v>
      </c>
      <c r="L326" t="s">
        <v>131</v>
      </c>
      <c r="M326" t="s">
        <v>131</v>
      </c>
      <c r="N326" t="s">
        <v>356</v>
      </c>
      <c r="O326" s="3">
        <v>1300000</v>
      </c>
      <c r="P326" s="3">
        <v>800000</v>
      </c>
      <c r="S326" s="5">
        <f t="shared" si="202"/>
        <v>800000</v>
      </c>
      <c r="T326" s="5">
        <f t="shared" si="203"/>
        <v>600000</v>
      </c>
      <c r="U326" s="5">
        <f t="shared" si="204"/>
        <v>0</v>
      </c>
      <c r="V326" s="5">
        <f t="shared" si="205"/>
        <v>40000</v>
      </c>
      <c r="W326" s="5">
        <f t="shared" si="206"/>
        <v>0</v>
      </c>
      <c r="X326" s="5">
        <f t="shared" si="207"/>
        <v>40000</v>
      </c>
      <c r="Y326" s="5">
        <f t="shared" si="208"/>
        <v>40000</v>
      </c>
      <c r="Z326" s="5">
        <f t="shared" si="209"/>
        <v>40000</v>
      </c>
      <c r="AA326" s="5">
        <f t="shared" si="210"/>
        <v>0</v>
      </c>
      <c r="AB326" s="5">
        <f t="shared" si="211"/>
        <v>0</v>
      </c>
      <c r="AC326" s="5">
        <f t="shared" si="212"/>
        <v>40000</v>
      </c>
      <c r="AD326" s="5">
        <f>$P$334*AW326</f>
        <v>0</v>
      </c>
      <c r="AE326" s="5">
        <f t="shared" si="213"/>
        <v>0</v>
      </c>
      <c r="AF326" s="5">
        <f t="shared" si="214"/>
        <v>0</v>
      </c>
      <c r="AG326" s="5">
        <f>$P$334*AZ326</f>
        <v>0</v>
      </c>
      <c r="AH326" s="5">
        <f t="shared" si="215"/>
        <v>0</v>
      </c>
      <c r="AI326" s="5">
        <f>$P$334*BB326</f>
        <v>0</v>
      </c>
      <c r="AJ326" s="5">
        <f t="shared" si="216"/>
        <v>0</v>
      </c>
      <c r="AL326" s="6">
        <f t="shared" si="180"/>
        <v>100</v>
      </c>
      <c r="AM326" s="6">
        <v>75</v>
      </c>
      <c r="AN326" s="6">
        <v>0</v>
      </c>
      <c r="AO326" s="6">
        <v>5</v>
      </c>
      <c r="AP326" s="6">
        <v>0</v>
      </c>
      <c r="AQ326" s="6">
        <v>5</v>
      </c>
      <c r="AR326" s="6">
        <v>5</v>
      </c>
      <c r="AS326" s="6">
        <v>5</v>
      </c>
      <c r="AT326" s="6">
        <v>0</v>
      </c>
      <c r="AU326" s="6">
        <v>0</v>
      </c>
      <c r="AV326" s="6">
        <v>5</v>
      </c>
      <c r="AW326" s="6">
        <v>0</v>
      </c>
      <c r="AX326" s="6">
        <v>0</v>
      </c>
      <c r="AY326" s="6">
        <v>0</v>
      </c>
      <c r="AZ326" s="6"/>
      <c r="BA326" s="6">
        <v>0</v>
      </c>
      <c r="BB326" s="6"/>
      <c r="BC326" s="6">
        <v>0</v>
      </c>
      <c r="BD326" s="6"/>
      <c r="BE326" s="12">
        <f t="shared" si="181"/>
        <v>5</v>
      </c>
      <c r="BF326" s="12">
        <f t="shared" si="182"/>
        <v>10</v>
      </c>
      <c r="BG326" s="3">
        <f t="shared" si="176"/>
        <v>800000</v>
      </c>
      <c r="BH326" s="5">
        <v>80000</v>
      </c>
      <c r="BI326" s="5">
        <v>120000</v>
      </c>
      <c r="BJ326" s="5">
        <v>160000</v>
      </c>
      <c r="BK326" s="5">
        <v>120000</v>
      </c>
      <c r="BL326" s="5">
        <v>120000</v>
      </c>
      <c r="BM326" s="5">
        <v>0</v>
      </c>
      <c r="BN326" s="5">
        <v>0</v>
      </c>
      <c r="BO326" s="5">
        <v>0</v>
      </c>
      <c r="BP326" s="5">
        <v>0</v>
      </c>
      <c r="BQ326" s="5">
        <v>80000</v>
      </c>
      <c r="BR326" s="5">
        <v>80000</v>
      </c>
      <c r="BS326" s="5">
        <v>40000</v>
      </c>
      <c r="BT326" s="5">
        <v>0</v>
      </c>
      <c r="BU326" s="5">
        <v>0</v>
      </c>
      <c r="BV326" s="5"/>
      <c r="BW326" s="5">
        <v>0</v>
      </c>
      <c r="BY326" t="s">
        <v>109</v>
      </c>
      <c r="BZ326" s="12">
        <f t="shared" si="217"/>
        <v>100</v>
      </c>
      <c r="CA326" s="12">
        <v>10</v>
      </c>
      <c r="CB326" s="12">
        <v>15</v>
      </c>
      <c r="CC326" s="12">
        <v>20</v>
      </c>
      <c r="CD326" s="12">
        <v>15</v>
      </c>
      <c r="CE326" s="12">
        <v>15</v>
      </c>
      <c r="CG326" s="12">
        <v>0</v>
      </c>
      <c r="CH326" s="12">
        <v>0</v>
      </c>
      <c r="CI326" s="12">
        <v>0</v>
      </c>
      <c r="CJ326" s="12">
        <v>10</v>
      </c>
      <c r="CK326" s="12">
        <v>10</v>
      </c>
      <c r="CL326" s="12">
        <v>5</v>
      </c>
      <c r="CN326" s="12">
        <v>0</v>
      </c>
      <c r="CP326" s="12">
        <v>0</v>
      </c>
      <c r="CR326" s="12">
        <f t="shared" si="183"/>
        <v>35</v>
      </c>
      <c r="CS326" s="12">
        <f t="shared" si="184"/>
        <v>15</v>
      </c>
      <c r="CT326" s="12">
        <f t="shared" si="185"/>
        <v>25</v>
      </c>
      <c r="CU326" s="12">
        <f t="shared" si="186"/>
        <v>0</v>
      </c>
      <c r="CX326" t="s">
        <v>116</v>
      </c>
    </row>
    <row r="327" spans="1:102" x14ac:dyDescent="0.2">
      <c r="A327">
        <v>2017</v>
      </c>
      <c r="B327" t="s">
        <v>671</v>
      </c>
      <c r="C327" s="1" t="s">
        <v>270</v>
      </c>
      <c r="D327" s="17">
        <v>24091</v>
      </c>
      <c r="E327" t="s">
        <v>119</v>
      </c>
      <c r="F327" t="s">
        <v>105</v>
      </c>
      <c r="G327" t="s">
        <v>120</v>
      </c>
      <c r="I327" t="s">
        <v>121</v>
      </c>
      <c r="J327">
        <v>2000</v>
      </c>
      <c r="K327">
        <f t="shared" ref="K327:K358" si="218">2017-J327</f>
        <v>17</v>
      </c>
      <c r="L327" t="s">
        <v>165</v>
      </c>
      <c r="M327" t="s">
        <v>149</v>
      </c>
      <c r="N327" t="s">
        <v>360</v>
      </c>
      <c r="O327" s="3">
        <v>640400</v>
      </c>
      <c r="P327" s="3">
        <v>640275</v>
      </c>
      <c r="Q327" s="3">
        <v>621254</v>
      </c>
      <c r="R327" s="4">
        <v>0.97010306058713303</v>
      </c>
      <c r="S327" s="5">
        <f t="shared" si="202"/>
        <v>640275</v>
      </c>
      <c r="T327" s="5">
        <f t="shared" si="203"/>
        <v>384165</v>
      </c>
      <c r="U327" s="5">
        <f t="shared" si="204"/>
        <v>32013.75</v>
      </c>
      <c r="V327" s="5">
        <f t="shared" si="205"/>
        <v>128055</v>
      </c>
      <c r="W327" s="5">
        <f t="shared" si="206"/>
        <v>0</v>
      </c>
      <c r="X327" s="5">
        <f t="shared" si="207"/>
        <v>32013.75</v>
      </c>
      <c r="Y327" s="5">
        <f t="shared" si="208"/>
        <v>32013.75</v>
      </c>
      <c r="Z327" s="5">
        <f t="shared" si="209"/>
        <v>0</v>
      </c>
      <c r="AA327" s="5">
        <f t="shared" si="210"/>
        <v>0</v>
      </c>
      <c r="AB327" s="5">
        <f t="shared" si="211"/>
        <v>0</v>
      </c>
      <c r="AC327" s="5">
        <f t="shared" si="212"/>
        <v>32013.75</v>
      </c>
      <c r="AD327" s="5">
        <f>$P$304*AW327</f>
        <v>0</v>
      </c>
      <c r="AE327" s="5">
        <f t="shared" si="213"/>
        <v>0</v>
      </c>
      <c r="AF327" s="5">
        <f t="shared" si="214"/>
        <v>0</v>
      </c>
      <c r="AG327" s="5">
        <f>$P$304*AZ327</f>
        <v>0</v>
      </c>
      <c r="AH327" s="5">
        <f t="shared" si="215"/>
        <v>0</v>
      </c>
      <c r="AI327" s="5">
        <f>$P$304*BB327</f>
        <v>0</v>
      </c>
      <c r="AJ327" s="5">
        <f t="shared" si="216"/>
        <v>0</v>
      </c>
      <c r="AL327" s="6">
        <f t="shared" ref="AL327:AL334" si="219">SUM(AM327:BC327)</f>
        <v>100</v>
      </c>
      <c r="AM327" s="6">
        <v>60</v>
      </c>
      <c r="AN327" s="6">
        <v>5</v>
      </c>
      <c r="AO327" s="6">
        <v>20</v>
      </c>
      <c r="AP327" s="6">
        <v>0</v>
      </c>
      <c r="AQ327" s="6">
        <v>5</v>
      </c>
      <c r="AR327" s="6">
        <v>5</v>
      </c>
      <c r="AS327" s="6">
        <v>0</v>
      </c>
      <c r="AT327" s="6">
        <v>0</v>
      </c>
      <c r="AU327" s="6">
        <v>0</v>
      </c>
      <c r="AV327" s="6">
        <v>5</v>
      </c>
      <c r="AW327" s="6">
        <v>0</v>
      </c>
      <c r="AX327" s="6">
        <v>0</v>
      </c>
      <c r="AY327" s="6">
        <v>0</v>
      </c>
      <c r="AZ327" s="6"/>
      <c r="BA327" s="6">
        <v>0</v>
      </c>
      <c r="BB327" s="6"/>
      <c r="BC327" s="6">
        <v>0</v>
      </c>
      <c r="BD327" s="6"/>
      <c r="BE327" s="12">
        <f t="shared" ref="BE327:BE334" si="220">AO327+AP327</f>
        <v>20</v>
      </c>
      <c r="BF327" s="12">
        <f t="shared" ref="BF327:BF334" si="221">SUM(AS327:AY327)+BA327+BC327</f>
        <v>5</v>
      </c>
      <c r="BG327" s="3">
        <f t="shared" si="176"/>
        <v>640275</v>
      </c>
      <c r="BH327" s="5">
        <v>416178.75</v>
      </c>
      <c r="BI327" s="5">
        <v>0</v>
      </c>
      <c r="BJ327" s="5">
        <v>64027.5</v>
      </c>
      <c r="BK327" s="5">
        <v>128055</v>
      </c>
      <c r="BL327" s="5">
        <v>0</v>
      </c>
      <c r="BM327" s="5">
        <v>0</v>
      </c>
      <c r="BN327" s="5">
        <v>0</v>
      </c>
      <c r="BO327" s="5">
        <v>0</v>
      </c>
      <c r="BP327" s="5">
        <v>0</v>
      </c>
      <c r="BQ327" s="5">
        <v>32013.75</v>
      </c>
      <c r="BR327" s="5">
        <v>0</v>
      </c>
      <c r="BS327" s="5">
        <v>0</v>
      </c>
      <c r="BT327" s="5">
        <v>0</v>
      </c>
      <c r="BU327" s="5">
        <v>0</v>
      </c>
      <c r="BV327" s="5"/>
      <c r="BW327" s="5">
        <v>0</v>
      </c>
      <c r="BY327" t="s">
        <v>109</v>
      </c>
      <c r="BZ327" s="12">
        <f t="shared" si="217"/>
        <v>100</v>
      </c>
      <c r="CA327" s="12">
        <v>65</v>
      </c>
      <c r="CB327" s="12">
        <v>0</v>
      </c>
      <c r="CC327" s="12">
        <v>10</v>
      </c>
      <c r="CD327" s="12">
        <v>20</v>
      </c>
      <c r="CE327" s="12">
        <v>0</v>
      </c>
      <c r="CG327" s="12">
        <v>0</v>
      </c>
      <c r="CH327" s="12">
        <v>0</v>
      </c>
      <c r="CI327" s="12">
        <v>0</v>
      </c>
      <c r="CJ327" s="12">
        <v>5</v>
      </c>
      <c r="CK327" s="12">
        <v>0</v>
      </c>
      <c r="CL327" s="12">
        <v>0</v>
      </c>
      <c r="CN327" s="12">
        <v>0</v>
      </c>
      <c r="CP327" s="12">
        <v>0</v>
      </c>
      <c r="CR327" s="12">
        <f t="shared" ref="CR327:CR357" si="222">SUM(CB327:CC327)</f>
        <v>10</v>
      </c>
      <c r="CS327" s="12">
        <f t="shared" ref="CS327:CS357" si="223">SUM(CE327:CF327)</f>
        <v>0</v>
      </c>
      <c r="CT327" s="12">
        <f t="shared" ref="CT327:CT357" si="224">SUM(CH327:CM327)</f>
        <v>5</v>
      </c>
      <c r="CU327" s="12">
        <f t="shared" ref="CU327:CU357" si="225">SUM(CN327+CP327)</f>
        <v>0</v>
      </c>
    </row>
    <row r="328" spans="1:102" x14ac:dyDescent="0.2">
      <c r="A328">
        <v>2017</v>
      </c>
      <c r="B328" t="s">
        <v>672</v>
      </c>
      <c r="C328" s="1" t="s">
        <v>118</v>
      </c>
      <c r="D328" s="17">
        <v>28403</v>
      </c>
      <c r="E328" t="s">
        <v>119</v>
      </c>
      <c r="F328" t="s">
        <v>105</v>
      </c>
      <c r="G328" t="s">
        <v>106</v>
      </c>
      <c r="I328" t="s">
        <v>106</v>
      </c>
      <c r="J328">
        <v>2009</v>
      </c>
      <c r="K328">
        <f t="shared" si="218"/>
        <v>8</v>
      </c>
      <c r="L328" t="s">
        <v>131</v>
      </c>
      <c r="M328" t="s">
        <v>131</v>
      </c>
      <c r="N328" t="s">
        <v>356</v>
      </c>
      <c r="O328" s="3">
        <v>365284</v>
      </c>
      <c r="P328" s="3">
        <v>244082</v>
      </c>
      <c r="Q328" s="3">
        <v>360252</v>
      </c>
      <c r="R328" s="4">
        <v>0.98622441716582165</v>
      </c>
      <c r="S328" s="5">
        <f t="shared" si="202"/>
        <v>244082</v>
      </c>
      <c r="T328" s="5">
        <f t="shared" si="203"/>
        <v>146449.19999999998</v>
      </c>
      <c r="U328" s="5">
        <f t="shared" si="204"/>
        <v>0</v>
      </c>
      <c r="V328" s="5">
        <f t="shared" si="205"/>
        <v>73224.599999999991</v>
      </c>
      <c r="W328" s="5">
        <f t="shared" si="206"/>
        <v>0</v>
      </c>
      <c r="X328" s="5">
        <f t="shared" si="207"/>
        <v>12204.1</v>
      </c>
      <c r="Y328" s="5">
        <f t="shared" si="208"/>
        <v>12204.1</v>
      </c>
      <c r="Z328" s="5">
        <f t="shared" si="209"/>
        <v>0</v>
      </c>
      <c r="AA328" s="5">
        <f t="shared" si="210"/>
        <v>0</v>
      </c>
      <c r="AB328" s="5">
        <f t="shared" si="211"/>
        <v>0</v>
      </c>
      <c r="AC328" s="5">
        <f t="shared" si="212"/>
        <v>0</v>
      </c>
      <c r="AD328" s="5">
        <f>$P$308*AW328</f>
        <v>0</v>
      </c>
      <c r="AE328" s="5">
        <f t="shared" si="213"/>
        <v>0</v>
      </c>
      <c r="AF328" s="5">
        <f t="shared" si="214"/>
        <v>0</v>
      </c>
      <c r="AG328" s="5">
        <f>$P$308*AZ328</f>
        <v>0</v>
      </c>
      <c r="AH328" s="5">
        <f t="shared" si="215"/>
        <v>0</v>
      </c>
      <c r="AI328" s="5">
        <f>$P$308*BB328</f>
        <v>0</v>
      </c>
      <c r="AJ328" s="5">
        <f t="shared" si="216"/>
        <v>0</v>
      </c>
      <c r="AL328" s="6">
        <f t="shared" si="219"/>
        <v>100</v>
      </c>
      <c r="AM328" s="6">
        <v>60</v>
      </c>
      <c r="AN328" s="6">
        <v>0</v>
      </c>
      <c r="AO328" s="6">
        <v>30</v>
      </c>
      <c r="AP328" s="6">
        <v>0</v>
      </c>
      <c r="AQ328" s="6">
        <v>5</v>
      </c>
      <c r="AR328" s="6">
        <v>5</v>
      </c>
      <c r="AS328" s="6">
        <v>0</v>
      </c>
      <c r="AT328" s="6">
        <v>0</v>
      </c>
      <c r="AU328" s="6">
        <v>0</v>
      </c>
      <c r="AV328" s="6">
        <v>0</v>
      </c>
      <c r="AW328" s="6">
        <v>0</v>
      </c>
      <c r="AX328" s="6">
        <v>0</v>
      </c>
      <c r="AY328" s="6">
        <v>0</v>
      </c>
      <c r="AZ328" s="6"/>
      <c r="BA328" s="6">
        <v>0</v>
      </c>
      <c r="BB328" s="6"/>
      <c r="BC328" s="6">
        <v>0</v>
      </c>
      <c r="BD328" s="6"/>
      <c r="BE328" s="12">
        <f t="shared" si="220"/>
        <v>30</v>
      </c>
      <c r="BF328" s="12">
        <f t="shared" si="221"/>
        <v>0</v>
      </c>
      <c r="BG328" s="3">
        <f t="shared" si="176"/>
        <v>244082</v>
      </c>
      <c r="BH328" s="5">
        <v>7322.46</v>
      </c>
      <c r="BI328" s="5">
        <v>12204.1</v>
      </c>
      <c r="BJ328" s="5">
        <v>12204.1</v>
      </c>
      <c r="BK328" s="5">
        <v>161094.12</v>
      </c>
      <c r="BL328" s="5">
        <v>0</v>
      </c>
      <c r="BM328" s="5">
        <v>0</v>
      </c>
      <c r="BN328" s="5">
        <v>12204.1</v>
      </c>
      <c r="BO328" s="5">
        <v>0</v>
      </c>
      <c r="BP328" s="5">
        <v>0</v>
      </c>
      <c r="BQ328" s="5">
        <v>36612.299999999996</v>
      </c>
      <c r="BR328" s="5">
        <v>0</v>
      </c>
      <c r="BS328" s="5">
        <v>2440.8200000000002</v>
      </c>
      <c r="BT328" s="5">
        <v>0</v>
      </c>
      <c r="BU328" s="5">
        <v>0</v>
      </c>
      <c r="BV328" s="5"/>
      <c r="BW328" s="5">
        <v>0</v>
      </c>
      <c r="BY328" t="s">
        <v>109</v>
      </c>
      <c r="BZ328" s="12">
        <f t="shared" si="217"/>
        <v>100</v>
      </c>
      <c r="CA328" s="12">
        <v>3</v>
      </c>
      <c r="CB328" s="12">
        <v>5</v>
      </c>
      <c r="CC328" s="12">
        <v>5</v>
      </c>
      <c r="CD328" s="12">
        <v>66</v>
      </c>
      <c r="CE328" s="12">
        <v>0</v>
      </c>
      <c r="CG328" s="12">
        <v>5</v>
      </c>
      <c r="CH328" s="12">
        <v>0</v>
      </c>
      <c r="CI328" s="12">
        <v>0</v>
      </c>
      <c r="CJ328" s="12">
        <v>15</v>
      </c>
      <c r="CK328" s="12">
        <v>0</v>
      </c>
      <c r="CL328" s="12">
        <v>1</v>
      </c>
      <c r="CN328" s="12">
        <v>0</v>
      </c>
      <c r="CP328" s="12">
        <v>0</v>
      </c>
      <c r="CR328" s="12">
        <f t="shared" si="222"/>
        <v>10</v>
      </c>
      <c r="CS328" s="12">
        <f t="shared" si="223"/>
        <v>0</v>
      </c>
      <c r="CT328" s="12">
        <f t="shared" si="224"/>
        <v>16</v>
      </c>
      <c r="CU328" s="12">
        <f t="shared" si="225"/>
        <v>0</v>
      </c>
      <c r="CX328" t="s">
        <v>116</v>
      </c>
    </row>
    <row r="329" spans="1:102" x14ac:dyDescent="0.2">
      <c r="A329">
        <v>2017</v>
      </c>
      <c r="B329" t="s">
        <v>673</v>
      </c>
      <c r="C329" s="1" t="s">
        <v>118</v>
      </c>
      <c r="D329" s="17">
        <v>28714</v>
      </c>
      <c r="E329" t="s">
        <v>119</v>
      </c>
      <c r="F329" t="s">
        <v>105</v>
      </c>
      <c r="G329" t="s">
        <v>106</v>
      </c>
      <c r="I329" t="s">
        <v>106</v>
      </c>
      <c r="J329">
        <v>2012</v>
      </c>
      <c r="K329">
        <f t="shared" si="218"/>
        <v>5</v>
      </c>
      <c r="L329" t="s">
        <v>122</v>
      </c>
      <c r="M329" t="s">
        <v>122</v>
      </c>
      <c r="N329" t="s">
        <v>360</v>
      </c>
      <c r="O329" s="3">
        <v>300000</v>
      </c>
      <c r="P329" s="3">
        <v>178000</v>
      </c>
      <c r="S329" s="5">
        <f t="shared" si="202"/>
        <v>178000</v>
      </c>
      <c r="T329" s="5">
        <v>178000</v>
      </c>
      <c r="U329" s="5">
        <v>0</v>
      </c>
      <c r="V329" s="5">
        <v>0</v>
      </c>
      <c r="W329" s="5">
        <v>0</v>
      </c>
      <c r="X329" s="5">
        <v>0</v>
      </c>
      <c r="Y329" s="5">
        <v>0</v>
      </c>
      <c r="Z329" s="5">
        <v>0</v>
      </c>
      <c r="AA329" s="5">
        <v>0</v>
      </c>
      <c r="AB329" s="5">
        <v>0</v>
      </c>
      <c r="AC329" s="5">
        <v>0</v>
      </c>
      <c r="AD329" s="5">
        <v>0</v>
      </c>
      <c r="AE329" s="5">
        <f t="shared" si="213"/>
        <v>0</v>
      </c>
      <c r="AF329" s="5">
        <f t="shared" si="214"/>
        <v>0</v>
      </c>
      <c r="AG329" s="5" t="s">
        <v>674</v>
      </c>
      <c r="AH329" s="5">
        <v>0</v>
      </c>
      <c r="AJ329" s="3">
        <v>0</v>
      </c>
      <c r="AL329" s="6">
        <f t="shared" si="219"/>
        <v>100</v>
      </c>
      <c r="AM329" s="6">
        <v>100</v>
      </c>
      <c r="AN329" s="6">
        <v>0</v>
      </c>
      <c r="AO329" s="6">
        <v>0</v>
      </c>
      <c r="AP329" s="6">
        <v>0</v>
      </c>
      <c r="AQ329" s="6">
        <v>0</v>
      </c>
      <c r="AR329" s="6">
        <v>0</v>
      </c>
      <c r="AS329" s="6">
        <v>0</v>
      </c>
      <c r="AT329" s="6">
        <v>0</v>
      </c>
      <c r="AU329" s="6">
        <v>0</v>
      </c>
      <c r="AV329" s="6">
        <v>0</v>
      </c>
      <c r="AW329" s="6">
        <v>0</v>
      </c>
      <c r="AX329" s="6">
        <v>0</v>
      </c>
      <c r="AY329" s="6">
        <v>0</v>
      </c>
      <c r="AZ329" s="6"/>
      <c r="BA329" s="6">
        <v>0</v>
      </c>
      <c r="BB329" s="6"/>
      <c r="BC329" s="6">
        <v>0</v>
      </c>
      <c r="BD329" s="6"/>
      <c r="BE329" s="12">
        <f t="shared" si="220"/>
        <v>0</v>
      </c>
      <c r="BF329" s="12">
        <f t="shared" si="221"/>
        <v>0</v>
      </c>
      <c r="BG329" s="3">
        <f t="shared" si="176"/>
        <v>178000</v>
      </c>
      <c r="BH329" s="5">
        <v>0</v>
      </c>
      <c r="BI329" s="5">
        <v>0</v>
      </c>
      <c r="BJ329" s="5">
        <v>71200</v>
      </c>
      <c r="BK329" s="5">
        <v>17800</v>
      </c>
      <c r="BL329" s="5">
        <v>89000</v>
      </c>
      <c r="BM329" s="5">
        <v>0</v>
      </c>
      <c r="BN329" s="5">
        <v>0</v>
      </c>
      <c r="BO329" s="5">
        <v>0</v>
      </c>
      <c r="BP329" s="5">
        <v>0</v>
      </c>
      <c r="BQ329" s="5">
        <v>0</v>
      </c>
      <c r="BR329" s="5">
        <v>0</v>
      </c>
      <c r="BS329" s="5">
        <v>0</v>
      </c>
      <c r="BT329" s="5">
        <v>0</v>
      </c>
      <c r="BU329" s="5">
        <v>0</v>
      </c>
      <c r="BV329" s="5"/>
      <c r="BW329" s="5">
        <v>0</v>
      </c>
      <c r="BY329" t="s">
        <v>109</v>
      </c>
      <c r="BZ329" s="12">
        <f t="shared" si="217"/>
        <v>100</v>
      </c>
      <c r="CA329" s="12">
        <v>0</v>
      </c>
      <c r="CB329" s="12">
        <v>0</v>
      </c>
      <c r="CC329" s="12">
        <v>40</v>
      </c>
      <c r="CD329" s="12">
        <v>10</v>
      </c>
      <c r="CE329" s="12">
        <v>50</v>
      </c>
      <c r="CG329" s="12">
        <v>0</v>
      </c>
      <c r="CH329" s="12">
        <v>0</v>
      </c>
      <c r="CI329" s="12">
        <v>0</v>
      </c>
      <c r="CJ329" s="12">
        <v>0</v>
      </c>
      <c r="CK329" s="12">
        <v>0</v>
      </c>
      <c r="CL329" s="12">
        <v>0</v>
      </c>
      <c r="CN329" s="12">
        <v>0</v>
      </c>
      <c r="CP329" s="12">
        <v>0</v>
      </c>
      <c r="CR329" s="12">
        <f t="shared" si="222"/>
        <v>40</v>
      </c>
      <c r="CS329" s="12">
        <f t="shared" si="223"/>
        <v>50</v>
      </c>
      <c r="CT329" s="12">
        <f t="shared" si="224"/>
        <v>0</v>
      </c>
      <c r="CU329" s="12">
        <f t="shared" si="225"/>
        <v>0</v>
      </c>
    </row>
    <row r="330" spans="1:102" x14ac:dyDescent="0.2">
      <c r="A330">
        <v>2017</v>
      </c>
      <c r="B330" t="s">
        <v>675</v>
      </c>
      <c r="C330" s="1" t="s">
        <v>118</v>
      </c>
      <c r="D330" s="17">
        <v>27589</v>
      </c>
      <c r="E330" t="s">
        <v>119</v>
      </c>
      <c r="F330" t="s">
        <v>105</v>
      </c>
      <c r="G330" t="s">
        <v>106</v>
      </c>
      <c r="I330" t="s">
        <v>106</v>
      </c>
      <c r="J330">
        <v>2012</v>
      </c>
      <c r="K330">
        <f t="shared" si="218"/>
        <v>5</v>
      </c>
      <c r="L330" t="s">
        <v>122</v>
      </c>
      <c r="M330" t="s">
        <v>122</v>
      </c>
      <c r="N330" t="s">
        <v>360</v>
      </c>
      <c r="O330" s="3">
        <v>95000</v>
      </c>
      <c r="P330" s="3">
        <v>93000</v>
      </c>
      <c r="Q330" s="3">
        <v>197000</v>
      </c>
      <c r="R330" s="4">
        <v>2.0736842105263156</v>
      </c>
      <c r="S330" s="5">
        <f t="shared" si="202"/>
        <v>93000</v>
      </c>
      <c r="T330" s="5">
        <f>P330*(AM330/100)</f>
        <v>0</v>
      </c>
      <c r="U330" s="5">
        <f>P330*(AN330/100)</f>
        <v>52080.000000000007</v>
      </c>
      <c r="V330" s="5">
        <f>P330*(AO330/100)</f>
        <v>11160</v>
      </c>
      <c r="W330" s="5">
        <f>P330*(AP330/100)</f>
        <v>0</v>
      </c>
      <c r="X330" s="5">
        <f>P330*(AQ330/100)</f>
        <v>0</v>
      </c>
      <c r="Y330" s="5">
        <f>P330*(AR330/100)</f>
        <v>0</v>
      </c>
      <c r="Z330" s="5">
        <f>P330*(AS330/100)</f>
        <v>0</v>
      </c>
      <c r="AA330" s="5">
        <f>P330*(AT330/100)</f>
        <v>0</v>
      </c>
      <c r="AB330" s="5">
        <f>P330*(AU330/100)</f>
        <v>9300</v>
      </c>
      <c r="AC330" s="5">
        <f>P330*(AV330/100)</f>
        <v>15810.000000000002</v>
      </c>
      <c r="AD330" s="5">
        <f>P330*(AW330/100)</f>
        <v>4650</v>
      </c>
      <c r="AE330" s="5">
        <f t="shared" si="213"/>
        <v>0</v>
      </c>
      <c r="AF330" s="5">
        <f t="shared" si="214"/>
        <v>0</v>
      </c>
      <c r="AG330" s="5">
        <f>$P$324*AZ330</f>
        <v>0</v>
      </c>
      <c r="AH330" s="5">
        <f>P330*(BA330/100)</f>
        <v>0</v>
      </c>
      <c r="AI330" s="5">
        <f>$P$324*BB330</f>
        <v>0</v>
      </c>
      <c r="AJ330" s="5">
        <f>P330*(BC330/100)</f>
        <v>0</v>
      </c>
      <c r="AL330" s="6">
        <f t="shared" si="219"/>
        <v>100</v>
      </c>
      <c r="AM330" s="6">
        <v>0</v>
      </c>
      <c r="AN330" s="6">
        <v>56</v>
      </c>
      <c r="AO330" s="6">
        <v>12</v>
      </c>
      <c r="AP330" s="6">
        <v>0</v>
      </c>
      <c r="AQ330" s="6">
        <v>0</v>
      </c>
      <c r="AR330" s="6">
        <v>0</v>
      </c>
      <c r="AS330" s="6">
        <v>0</v>
      </c>
      <c r="AT330" s="6">
        <v>0</v>
      </c>
      <c r="AU330" s="6">
        <v>10</v>
      </c>
      <c r="AV330" s="6">
        <v>17</v>
      </c>
      <c r="AW330" s="6">
        <v>5</v>
      </c>
      <c r="AX330" s="6">
        <v>0</v>
      </c>
      <c r="AY330" s="6">
        <v>0</v>
      </c>
      <c r="AZ330" s="6"/>
      <c r="BA330" s="6">
        <v>0</v>
      </c>
      <c r="BB330" s="6"/>
      <c r="BC330" s="6">
        <v>0</v>
      </c>
      <c r="BD330" s="6"/>
      <c r="BE330" s="12">
        <f t="shared" si="220"/>
        <v>12</v>
      </c>
      <c r="BF330" s="12">
        <f t="shared" si="221"/>
        <v>32</v>
      </c>
      <c r="BG330" s="3">
        <f t="shared" si="176"/>
        <v>93000</v>
      </c>
      <c r="BH330" s="5">
        <v>40920</v>
      </c>
      <c r="BI330" s="5">
        <v>0</v>
      </c>
      <c r="BJ330" s="5">
        <v>0</v>
      </c>
      <c r="BK330" s="5">
        <v>0</v>
      </c>
      <c r="BL330" s="5">
        <v>0</v>
      </c>
      <c r="BM330" s="5">
        <v>0</v>
      </c>
      <c r="BN330" s="5">
        <v>0</v>
      </c>
      <c r="BO330" s="5">
        <v>0</v>
      </c>
      <c r="BP330" s="5">
        <v>52080.000000000007</v>
      </c>
      <c r="BQ330" s="5">
        <v>0</v>
      </c>
      <c r="BR330" s="5">
        <v>0</v>
      </c>
      <c r="BS330" s="5">
        <v>0</v>
      </c>
      <c r="BT330" s="5">
        <v>0</v>
      </c>
      <c r="BU330" s="5">
        <v>0</v>
      </c>
      <c r="BV330" s="5"/>
      <c r="BW330" s="5">
        <v>0</v>
      </c>
      <c r="BY330" t="s">
        <v>109</v>
      </c>
      <c r="BZ330" s="12">
        <f t="shared" si="217"/>
        <v>100</v>
      </c>
      <c r="CA330" s="12">
        <v>44</v>
      </c>
      <c r="CB330" s="12">
        <v>0</v>
      </c>
      <c r="CC330" s="12">
        <v>0</v>
      </c>
      <c r="CD330" s="12">
        <v>0</v>
      </c>
      <c r="CE330" s="12">
        <v>0</v>
      </c>
      <c r="CG330" s="12">
        <v>0</v>
      </c>
      <c r="CH330" s="12">
        <v>0</v>
      </c>
      <c r="CI330" s="12">
        <v>56</v>
      </c>
      <c r="CJ330" s="12">
        <v>0</v>
      </c>
      <c r="CK330" s="12">
        <v>0</v>
      </c>
      <c r="CL330" s="12">
        <v>0</v>
      </c>
      <c r="CN330" s="12">
        <v>0</v>
      </c>
      <c r="CP330" s="12">
        <v>0</v>
      </c>
      <c r="CR330" s="12">
        <f t="shared" si="222"/>
        <v>0</v>
      </c>
      <c r="CS330" s="12">
        <f t="shared" si="223"/>
        <v>0</v>
      </c>
      <c r="CT330" s="12">
        <f t="shared" si="224"/>
        <v>56</v>
      </c>
      <c r="CU330" s="12">
        <f t="shared" si="225"/>
        <v>0</v>
      </c>
      <c r="CX330" t="s">
        <v>126</v>
      </c>
    </row>
    <row r="331" spans="1:102" x14ac:dyDescent="0.2">
      <c r="A331">
        <v>2017</v>
      </c>
      <c r="B331" t="s">
        <v>676</v>
      </c>
      <c r="C331" s="1" t="s">
        <v>344</v>
      </c>
      <c r="D331" s="17">
        <v>30002</v>
      </c>
      <c r="E331" t="s">
        <v>119</v>
      </c>
      <c r="F331" t="s">
        <v>105</v>
      </c>
      <c r="G331" t="s">
        <v>106</v>
      </c>
      <c r="I331" t="s">
        <v>106</v>
      </c>
      <c r="J331">
        <v>2012</v>
      </c>
      <c r="K331">
        <f t="shared" si="218"/>
        <v>5</v>
      </c>
      <c r="L331" t="s">
        <v>122</v>
      </c>
      <c r="M331" t="s">
        <v>122</v>
      </c>
      <c r="N331" t="s">
        <v>360</v>
      </c>
      <c r="O331" s="3">
        <v>425902</v>
      </c>
      <c r="P331" s="3">
        <v>151093</v>
      </c>
      <c r="Q331" s="3">
        <v>466967</v>
      </c>
      <c r="R331" s="4">
        <v>1.0964188944874642</v>
      </c>
      <c r="S331" s="5">
        <f t="shared" si="202"/>
        <v>151092.99999999997</v>
      </c>
      <c r="T331" s="5">
        <f>P331*(AM331/100)</f>
        <v>135983.70000000001</v>
      </c>
      <c r="U331" s="5">
        <f>P331*(AN331/100)</f>
        <v>0</v>
      </c>
      <c r="V331" s="5">
        <f>P331*(AO331/100)</f>
        <v>0</v>
      </c>
      <c r="W331" s="5">
        <f>P331*(AP331/100)</f>
        <v>0</v>
      </c>
      <c r="X331" s="5">
        <f>P331*(AQ331/100)</f>
        <v>0</v>
      </c>
      <c r="Y331" s="5">
        <f>P331*(AR331/100)</f>
        <v>7554.6500000000005</v>
      </c>
      <c r="Z331" s="5">
        <f>P331*(AS331/100)</f>
        <v>1510.93</v>
      </c>
      <c r="AA331" s="5">
        <f>P331*(AT331/100)</f>
        <v>1510.93</v>
      </c>
      <c r="AB331" s="5">
        <f>P331*(AU331/100)</f>
        <v>1510.93</v>
      </c>
      <c r="AC331" s="5">
        <f>P331*(AV331/100)</f>
        <v>3021.86</v>
      </c>
      <c r="AD331" s="5">
        <f>$P$318*AW331</f>
        <v>0</v>
      </c>
      <c r="AE331" s="5">
        <f t="shared" si="213"/>
        <v>0</v>
      </c>
      <c r="AF331" s="5">
        <f t="shared" si="214"/>
        <v>0</v>
      </c>
      <c r="AG331" s="5">
        <f>$P$318*AZ331</f>
        <v>0</v>
      </c>
      <c r="AH331" s="5">
        <f>P331*(BA331/100)</f>
        <v>0</v>
      </c>
      <c r="AI331" s="5">
        <f>$P$318*BB331</f>
        <v>0</v>
      </c>
      <c r="AJ331" s="5">
        <f>P331*(BC331/100)</f>
        <v>0</v>
      </c>
      <c r="AL331" s="6">
        <f t="shared" si="219"/>
        <v>100</v>
      </c>
      <c r="AM331" s="6">
        <v>90</v>
      </c>
      <c r="AN331" s="6">
        <v>0</v>
      </c>
      <c r="AO331" s="6">
        <v>0</v>
      </c>
      <c r="AP331" s="6">
        <v>0</v>
      </c>
      <c r="AQ331" s="6">
        <v>0</v>
      </c>
      <c r="AR331" s="6">
        <v>5</v>
      </c>
      <c r="AS331" s="6">
        <v>1</v>
      </c>
      <c r="AT331" s="6">
        <v>1</v>
      </c>
      <c r="AU331" s="6">
        <v>1</v>
      </c>
      <c r="AV331" s="6">
        <v>2</v>
      </c>
      <c r="AW331" s="6">
        <v>0</v>
      </c>
      <c r="AX331" s="6">
        <v>0</v>
      </c>
      <c r="AY331" s="6">
        <v>0</v>
      </c>
      <c r="AZ331" s="6"/>
      <c r="BA331" s="6">
        <v>0</v>
      </c>
      <c r="BB331" s="6"/>
      <c r="BC331" s="6">
        <v>0</v>
      </c>
      <c r="BD331" s="6"/>
      <c r="BE331" s="12">
        <f t="shared" si="220"/>
        <v>0</v>
      </c>
      <c r="BF331" s="12">
        <f t="shared" si="221"/>
        <v>5</v>
      </c>
      <c r="BG331" s="3">
        <f t="shared" si="176"/>
        <v>151093</v>
      </c>
      <c r="BH331">
        <v>107658</v>
      </c>
      <c r="BI331">
        <v>0</v>
      </c>
      <c r="BJ331">
        <v>0</v>
      </c>
      <c r="BK331">
        <v>0</v>
      </c>
      <c r="BL331">
        <v>29258</v>
      </c>
      <c r="BN331">
        <v>0</v>
      </c>
      <c r="BO331">
        <v>0</v>
      </c>
      <c r="BP331">
        <v>0</v>
      </c>
      <c r="BQ331">
        <v>0</v>
      </c>
      <c r="BR331">
        <v>0</v>
      </c>
      <c r="BS331">
        <v>0</v>
      </c>
      <c r="BU331">
        <v>14177</v>
      </c>
      <c r="BV331" t="s">
        <v>677</v>
      </c>
      <c r="BW331">
        <v>0</v>
      </c>
      <c r="BY331" t="s">
        <v>109</v>
      </c>
      <c r="BZ331" s="12">
        <f t="shared" si="217"/>
        <v>100</v>
      </c>
      <c r="CA331" s="12">
        <v>71.252804564076428</v>
      </c>
      <c r="CB331" s="12">
        <v>0</v>
      </c>
      <c r="CC331" s="12">
        <v>0</v>
      </c>
      <c r="CD331" s="12">
        <v>0</v>
      </c>
      <c r="CE331" s="12">
        <v>19.364232624939607</v>
      </c>
      <c r="CF331" s="12" t="s">
        <v>357</v>
      </c>
      <c r="CG331" s="12">
        <v>0</v>
      </c>
      <c r="CH331" s="12">
        <v>0</v>
      </c>
      <c r="CI331" s="12">
        <v>0</v>
      </c>
      <c r="CJ331" s="12">
        <v>0</v>
      </c>
      <c r="CK331" s="12">
        <v>0</v>
      </c>
      <c r="CL331" s="12">
        <v>0</v>
      </c>
      <c r="CM331" s="12" t="s">
        <v>357</v>
      </c>
      <c r="CN331" s="12">
        <v>0</v>
      </c>
      <c r="CP331" s="12">
        <v>9.3829628109839636</v>
      </c>
      <c r="CR331" s="12">
        <f t="shared" si="222"/>
        <v>0</v>
      </c>
      <c r="CS331" s="12">
        <f t="shared" si="223"/>
        <v>19.364232624939607</v>
      </c>
      <c r="CT331" s="12">
        <f t="shared" si="224"/>
        <v>0</v>
      </c>
      <c r="CU331" s="12">
        <f t="shared" si="225"/>
        <v>9.3829628109839636</v>
      </c>
      <c r="CX331" t="s">
        <v>126</v>
      </c>
    </row>
    <row r="332" spans="1:102" x14ac:dyDescent="0.2">
      <c r="A332">
        <v>2017</v>
      </c>
      <c r="B332" t="s">
        <v>678</v>
      </c>
      <c r="C332" s="1" t="s">
        <v>266</v>
      </c>
      <c r="D332" s="17">
        <v>21550</v>
      </c>
      <c r="E332" t="s">
        <v>119</v>
      </c>
      <c r="F332" t="s">
        <v>105</v>
      </c>
      <c r="G332" t="s">
        <v>142</v>
      </c>
      <c r="I332" t="s">
        <v>143</v>
      </c>
      <c r="J332">
        <v>2011</v>
      </c>
      <c r="K332">
        <f t="shared" si="218"/>
        <v>6</v>
      </c>
      <c r="L332" t="s">
        <v>131</v>
      </c>
      <c r="M332" t="s">
        <v>131</v>
      </c>
      <c r="N332" t="s">
        <v>360</v>
      </c>
      <c r="O332" s="3">
        <v>73953.899999999994</v>
      </c>
      <c r="P332" s="3">
        <v>59108.9</v>
      </c>
      <c r="Q332" s="3">
        <v>72572.87</v>
      </c>
      <c r="R332" s="4">
        <v>0.98132579890986138</v>
      </c>
      <c r="S332" s="5">
        <f t="shared" si="202"/>
        <v>59108.9</v>
      </c>
      <c r="T332" s="5">
        <v>59108.9</v>
      </c>
      <c r="U332" s="5">
        <v>0</v>
      </c>
      <c r="V332" s="5">
        <v>0</v>
      </c>
      <c r="W332" s="5">
        <v>0</v>
      </c>
      <c r="X332" s="5">
        <v>0</v>
      </c>
      <c r="Y332" s="5">
        <v>0</v>
      </c>
      <c r="Z332" s="5">
        <v>0</v>
      </c>
      <c r="AA332" s="5">
        <v>0</v>
      </c>
      <c r="AB332" s="5">
        <v>0</v>
      </c>
      <c r="AC332" s="5">
        <v>0</v>
      </c>
      <c r="AD332" s="5">
        <v>0</v>
      </c>
      <c r="AE332" s="5">
        <f t="shared" si="213"/>
        <v>0</v>
      </c>
      <c r="AF332" s="5">
        <f t="shared" si="214"/>
        <v>0</v>
      </c>
      <c r="AH332" s="5">
        <v>0</v>
      </c>
      <c r="AJ332" s="3">
        <v>0</v>
      </c>
      <c r="AL332" s="6">
        <f t="shared" si="219"/>
        <v>100</v>
      </c>
      <c r="AM332" s="6">
        <v>100</v>
      </c>
      <c r="AN332" s="6">
        <v>0</v>
      </c>
      <c r="AO332" s="6">
        <v>0</v>
      </c>
      <c r="AP332" s="6">
        <v>0</v>
      </c>
      <c r="AQ332" s="6">
        <v>0</v>
      </c>
      <c r="AR332" s="6">
        <v>0</v>
      </c>
      <c r="AS332" s="6">
        <v>0</v>
      </c>
      <c r="AT332" s="6">
        <v>0</v>
      </c>
      <c r="AU332" s="6">
        <v>0</v>
      </c>
      <c r="AV332" s="6">
        <v>0</v>
      </c>
      <c r="AW332" s="6">
        <v>0</v>
      </c>
      <c r="AX332" s="6">
        <v>0</v>
      </c>
      <c r="AY332" s="6">
        <v>0</v>
      </c>
      <c r="AZ332" s="6"/>
      <c r="BA332" s="6">
        <v>0</v>
      </c>
      <c r="BB332" s="6"/>
      <c r="BC332" s="6">
        <v>0</v>
      </c>
      <c r="BD332" s="6"/>
      <c r="BE332" s="12">
        <f t="shared" si="220"/>
        <v>0</v>
      </c>
      <c r="BF332" s="12">
        <f t="shared" si="221"/>
        <v>0</v>
      </c>
      <c r="BG332" s="3">
        <f t="shared" si="176"/>
        <v>59108.899999999994</v>
      </c>
      <c r="BH332">
        <v>9206.15</v>
      </c>
      <c r="BI332">
        <v>0</v>
      </c>
      <c r="BJ332">
        <v>22499.05</v>
      </c>
      <c r="BK332">
        <v>21138</v>
      </c>
      <c r="BL332">
        <v>212.25</v>
      </c>
      <c r="BN332">
        <v>0</v>
      </c>
      <c r="BO332">
        <v>0</v>
      </c>
      <c r="BP332">
        <v>674</v>
      </c>
      <c r="BQ332">
        <v>0</v>
      </c>
      <c r="BR332">
        <v>630</v>
      </c>
      <c r="BS332">
        <v>0</v>
      </c>
      <c r="BU332">
        <v>1020.6</v>
      </c>
      <c r="BV332" t="s">
        <v>679</v>
      </c>
      <c r="BW332">
        <v>3728.85</v>
      </c>
      <c r="BX332" t="s">
        <v>680</v>
      </c>
      <c r="BY332" t="s">
        <v>109</v>
      </c>
      <c r="BZ332" s="12">
        <f t="shared" si="217"/>
        <v>100</v>
      </c>
      <c r="CA332" s="12">
        <v>15.574896504587294</v>
      </c>
      <c r="CB332" s="12">
        <v>0</v>
      </c>
      <c r="CC332" s="12">
        <v>38.063726443902695</v>
      </c>
      <c r="CD332" s="12">
        <v>35.761112116787821</v>
      </c>
      <c r="CE332" s="12">
        <v>0.35908298073555761</v>
      </c>
      <c r="CF332" s="12" t="s">
        <v>357</v>
      </c>
      <c r="CG332" s="12">
        <v>0</v>
      </c>
      <c r="CH332" s="12">
        <v>0</v>
      </c>
      <c r="CI332" s="12">
        <v>1.1402682167998388</v>
      </c>
      <c r="CJ332" s="12">
        <v>0</v>
      </c>
      <c r="CK332" s="12">
        <v>1.0658293421126093</v>
      </c>
      <c r="CL332" s="12">
        <v>0</v>
      </c>
      <c r="CM332" s="12" t="s">
        <v>357</v>
      </c>
      <c r="CN332" s="12">
        <v>1.7266435342224267</v>
      </c>
      <c r="CP332" s="12">
        <v>6.3084408608517499</v>
      </c>
      <c r="CR332" s="12">
        <f t="shared" si="222"/>
        <v>38.063726443902695</v>
      </c>
      <c r="CS332" s="12">
        <f t="shared" si="223"/>
        <v>0.35908298073555761</v>
      </c>
      <c r="CT332" s="12">
        <f t="shared" si="224"/>
        <v>2.2060975589124481</v>
      </c>
      <c r="CU332" s="12">
        <f t="shared" si="225"/>
        <v>8.0350843950741773</v>
      </c>
      <c r="CX332" t="s">
        <v>126</v>
      </c>
    </row>
    <row r="333" spans="1:102" x14ac:dyDescent="0.2">
      <c r="A333">
        <v>2017</v>
      </c>
      <c r="B333" t="s">
        <v>681</v>
      </c>
      <c r="C333" s="1" t="s">
        <v>118</v>
      </c>
      <c r="D333" s="17">
        <v>27603</v>
      </c>
      <c r="E333" t="s">
        <v>119</v>
      </c>
      <c r="F333" t="s">
        <v>105</v>
      </c>
      <c r="G333" t="s">
        <v>202</v>
      </c>
      <c r="I333" t="s">
        <v>143</v>
      </c>
      <c r="J333">
        <v>1956</v>
      </c>
      <c r="K333">
        <f t="shared" si="218"/>
        <v>61</v>
      </c>
      <c r="L333" t="s">
        <v>148</v>
      </c>
      <c r="M333" t="s">
        <v>149</v>
      </c>
      <c r="N333" t="s">
        <v>360</v>
      </c>
      <c r="O333" s="3">
        <v>1600000</v>
      </c>
      <c r="Q333" s="3">
        <v>1200000</v>
      </c>
      <c r="R333" s="4">
        <v>0.75</v>
      </c>
      <c r="AI333" s="5"/>
      <c r="AJ333" s="5"/>
      <c r="AL333" s="6">
        <f t="shared" si="219"/>
        <v>100</v>
      </c>
      <c r="AM333" s="6">
        <v>85</v>
      </c>
      <c r="AN333" s="6">
        <v>0</v>
      </c>
      <c r="AO333" s="6">
        <v>2</v>
      </c>
      <c r="AP333" s="6">
        <v>1</v>
      </c>
      <c r="AQ333" s="6">
        <v>1</v>
      </c>
      <c r="AR333" s="6">
        <v>2</v>
      </c>
      <c r="AS333" s="6">
        <v>0</v>
      </c>
      <c r="AT333" s="6">
        <v>5</v>
      </c>
      <c r="AU333" s="6">
        <v>1</v>
      </c>
      <c r="AV333" s="6">
        <v>3</v>
      </c>
      <c r="AW333" s="6">
        <v>0</v>
      </c>
      <c r="AX333" s="6">
        <v>0</v>
      </c>
      <c r="AY333" s="6">
        <v>0</v>
      </c>
      <c r="AZ333" s="6"/>
      <c r="BA333" s="6">
        <v>0</v>
      </c>
      <c r="BB333" s="6"/>
      <c r="BC333" s="6">
        <v>0</v>
      </c>
      <c r="BD333" s="6"/>
      <c r="BE333" s="12">
        <f t="shared" si="220"/>
        <v>3</v>
      </c>
      <c r="BF333" s="12">
        <f t="shared" si="221"/>
        <v>9</v>
      </c>
      <c r="BG333" s="3">
        <f t="shared" si="176"/>
        <v>0</v>
      </c>
      <c r="BH333" s="5"/>
      <c r="BI333" s="5"/>
      <c r="BJ333" s="5"/>
      <c r="BK333" s="5"/>
      <c r="BL333" s="5"/>
      <c r="BM333" s="5"/>
      <c r="BN333" s="5"/>
      <c r="BO333" s="5"/>
      <c r="BP333" s="5"/>
      <c r="BQ333" s="5"/>
      <c r="BR333" s="5"/>
      <c r="BS333" s="5"/>
      <c r="BT333" s="5"/>
      <c r="BU333" s="5"/>
      <c r="BV333" s="5"/>
      <c r="BW333" s="5"/>
      <c r="BY333" t="s">
        <v>109</v>
      </c>
      <c r="BZ333" s="12">
        <f t="shared" si="217"/>
        <v>100</v>
      </c>
      <c r="CA333" s="12">
        <v>65</v>
      </c>
      <c r="CB333" s="12">
        <v>5</v>
      </c>
      <c r="CC333" s="12">
        <v>10</v>
      </c>
      <c r="CD333" s="12">
        <v>10</v>
      </c>
      <c r="CE333" s="12">
        <v>1</v>
      </c>
      <c r="CG333" s="12">
        <v>1</v>
      </c>
      <c r="CH333" s="12">
        <v>0</v>
      </c>
      <c r="CI333" s="12">
        <v>5</v>
      </c>
      <c r="CJ333" s="12">
        <v>2</v>
      </c>
      <c r="CK333" s="12">
        <v>1</v>
      </c>
      <c r="CL333" s="12">
        <v>0</v>
      </c>
      <c r="CN333" s="12">
        <v>0</v>
      </c>
      <c r="CP333" s="12">
        <v>0</v>
      </c>
      <c r="CR333" s="12">
        <f t="shared" si="222"/>
        <v>15</v>
      </c>
      <c r="CS333" s="12">
        <f t="shared" si="223"/>
        <v>1</v>
      </c>
      <c r="CT333" s="12">
        <f t="shared" si="224"/>
        <v>8</v>
      </c>
      <c r="CU333" s="12">
        <f t="shared" si="225"/>
        <v>0</v>
      </c>
      <c r="CX333" t="s">
        <v>110</v>
      </c>
    </row>
    <row r="334" spans="1:102" x14ac:dyDescent="0.2">
      <c r="A334">
        <v>2017</v>
      </c>
      <c r="B334" t="s">
        <v>682</v>
      </c>
      <c r="C334" s="1" t="s">
        <v>152</v>
      </c>
      <c r="D334" s="17">
        <v>52175</v>
      </c>
      <c r="E334" t="s">
        <v>153</v>
      </c>
      <c r="F334" t="s">
        <v>130</v>
      </c>
      <c r="G334" t="s">
        <v>106</v>
      </c>
      <c r="I334" t="s">
        <v>106</v>
      </c>
      <c r="J334">
        <v>2013</v>
      </c>
      <c r="K334">
        <f t="shared" si="218"/>
        <v>4</v>
      </c>
      <c r="L334" t="s">
        <v>122</v>
      </c>
      <c r="M334" t="s">
        <v>122</v>
      </c>
      <c r="N334" t="s">
        <v>360</v>
      </c>
      <c r="O334" s="3">
        <v>826000</v>
      </c>
      <c r="P334" s="3">
        <v>735500</v>
      </c>
      <c r="Q334" s="3">
        <v>833400</v>
      </c>
      <c r="R334" s="4">
        <v>1.008958837772397</v>
      </c>
      <c r="S334" s="5">
        <f>SUM(T334:AJ334)</f>
        <v>735500</v>
      </c>
      <c r="T334" s="5">
        <v>53000</v>
      </c>
      <c r="U334" s="5">
        <v>1370</v>
      </c>
      <c r="V334" s="5">
        <v>207600</v>
      </c>
      <c r="W334" s="5">
        <v>0</v>
      </c>
      <c r="X334" s="5">
        <v>131600</v>
      </c>
      <c r="Y334" s="5">
        <v>291700</v>
      </c>
      <c r="Z334" s="5">
        <v>300</v>
      </c>
      <c r="AA334" s="5">
        <v>1200</v>
      </c>
      <c r="AB334" s="5">
        <v>0</v>
      </c>
      <c r="AC334" s="5">
        <v>0</v>
      </c>
      <c r="AD334" s="5">
        <v>0</v>
      </c>
      <c r="AE334" s="5">
        <v>0</v>
      </c>
      <c r="AF334" s="5">
        <v>0</v>
      </c>
      <c r="AG334" s="5" t="s">
        <v>683</v>
      </c>
      <c r="AH334" s="5">
        <v>47900</v>
      </c>
      <c r="AI334" t="s">
        <v>684</v>
      </c>
      <c r="AJ334" s="3">
        <v>830</v>
      </c>
      <c r="AL334" s="6">
        <f t="shared" si="219"/>
        <v>100</v>
      </c>
      <c r="AM334" s="6">
        <v>7.2059823249490149</v>
      </c>
      <c r="AN334" s="6">
        <v>0.18626784500339905</v>
      </c>
      <c r="AO334" s="6">
        <v>28.225696804894628</v>
      </c>
      <c r="AP334" s="6">
        <v>0</v>
      </c>
      <c r="AQ334" s="6">
        <v>17.892590074779061</v>
      </c>
      <c r="AR334" s="6">
        <v>39.660095173351465</v>
      </c>
      <c r="AS334" s="6">
        <v>4.0788579197824609E-2</v>
      </c>
      <c r="AT334" s="6">
        <v>0.16315431679129844</v>
      </c>
      <c r="AU334" s="6">
        <v>0</v>
      </c>
      <c r="AV334" s="6">
        <v>0</v>
      </c>
      <c r="AW334" s="6">
        <v>0</v>
      </c>
      <c r="AX334" s="6">
        <v>0</v>
      </c>
      <c r="AY334" s="6">
        <v>0</v>
      </c>
      <c r="AZ334" s="6"/>
      <c r="BA334" s="6">
        <v>6.5125764785859968</v>
      </c>
      <c r="BB334" s="6"/>
      <c r="BC334" s="6">
        <v>0.11284840244731476</v>
      </c>
      <c r="BD334" s="6"/>
      <c r="BE334" s="12">
        <f t="shared" si="220"/>
        <v>28.225696804894628</v>
      </c>
      <c r="BF334" s="12">
        <f t="shared" si="221"/>
        <v>6.8293677770224352</v>
      </c>
      <c r="BG334" s="3">
        <f t="shared" si="176"/>
        <v>735500</v>
      </c>
      <c r="BH334" s="5">
        <v>66195</v>
      </c>
      <c r="BI334" s="5">
        <v>0</v>
      </c>
      <c r="BJ334" s="5">
        <v>51485.000000000007</v>
      </c>
      <c r="BK334" s="5">
        <v>110325</v>
      </c>
      <c r="BL334" s="5">
        <v>220650</v>
      </c>
      <c r="BM334" s="5">
        <v>0</v>
      </c>
      <c r="BN334" s="5">
        <v>0</v>
      </c>
      <c r="BO334" s="5">
        <v>1838.75</v>
      </c>
      <c r="BP334" s="5">
        <v>60678.75</v>
      </c>
      <c r="BQ334" s="5">
        <v>220650</v>
      </c>
      <c r="BR334" s="5">
        <v>0</v>
      </c>
      <c r="BS334" s="5">
        <v>3677.5</v>
      </c>
      <c r="BT334" s="5">
        <v>0</v>
      </c>
      <c r="BU334" s="5">
        <v>0</v>
      </c>
      <c r="BV334" s="5"/>
      <c r="BW334" s="5">
        <v>0</v>
      </c>
      <c r="BY334" t="s">
        <v>109</v>
      </c>
      <c r="BZ334" s="12">
        <f t="shared" si="217"/>
        <v>100</v>
      </c>
      <c r="CA334" s="12">
        <v>9</v>
      </c>
      <c r="CB334" s="12">
        <v>0</v>
      </c>
      <c r="CC334" s="12">
        <v>7</v>
      </c>
      <c r="CD334" s="12">
        <v>15</v>
      </c>
      <c r="CE334" s="12">
        <v>30</v>
      </c>
      <c r="CG334" s="12">
        <v>0</v>
      </c>
      <c r="CH334" s="12">
        <v>0.25</v>
      </c>
      <c r="CI334" s="12">
        <v>8.25</v>
      </c>
      <c r="CJ334" s="12">
        <v>30</v>
      </c>
      <c r="CK334" s="12">
        <v>0</v>
      </c>
      <c r="CL334" s="12">
        <v>0.5</v>
      </c>
      <c r="CN334" s="12">
        <v>0</v>
      </c>
      <c r="CP334" s="12">
        <v>0</v>
      </c>
      <c r="CR334" s="12">
        <f t="shared" si="222"/>
        <v>7</v>
      </c>
      <c r="CS334" s="12">
        <f t="shared" si="223"/>
        <v>30</v>
      </c>
      <c r="CT334" s="12">
        <f t="shared" si="224"/>
        <v>39</v>
      </c>
      <c r="CU334" s="12">
        <f t="shared" si="225"/>
        <v>0</v>
      </c>
      <c r="CX334" t="s">
        <v>126</v>
      </c>
    </row>
    <row r="335" spans="1:102" x14ac:dyDescent="0.2">
      <c r="A335">
        <v>2017</v>
      </c>
      <c r="B335" t="s">
        <v>685</v>
      </c>
      <c r="C335" s="1" t="s">
        <v>299</v>
      </c>
      <c r="D335" s="17">
        <v>63110</v>
      </c>
      <c r="E335" t="s">
        <v>153</v>
      </c>
      <c r="F335" t="s">
        <v>130</v>
      </c>
      <c r="G335" t="s">
        <v>138</v>
      </c>
      <c r="I335" t="s">
        <v>121</v>
      </c>
      <c r="J335">
        <v>2008</v>
      </c>
      <c r="K335">
        <f t="shared" si="218"/>
        <v>9</v>
      </c>
      <c r="L335" t="s">
        <v>131</v>
      </c>
      <c r="M335" t="s">
        <v>131</v>
      </c>
      <c r="N335" t="s">
        <v>381</v>
      </c>
      <c r="O335" s="3">
        <v>735000</v>
      </c>
      <c r="P335" s="3">
        <v>735000</v>
      </c>
      <c r="Q335" s="3">
        <v>735000</v>
      </c>
      <c r="R335" s="4">
        <v>1</v>
      </c>
      <c r="BE335" s="12"/>
      <c r="BF335" s="12"/>
      <c r="BG335" s="3">
        <f t="shared" si="176"/>
        <v>735000</v>
      </c>
      <c r="BH335" s="5">
        <v>735000</v>
      </c>
      <c r="BI335" s="5">
        <v>0</v>
      </c>
      <c r="BJ335" s="5">
        <v>0</v>
      </c>
      <c r="BK335" s="5">
        <v>0</v>
      </c>
      <c r="BL335" s="5">
        <v>0</v>
      </c>
      <c r="BM335" s="5">
        <v>0</v>
      </c>
      <c r="BN335" s="5">
        <v>0</v>
      </c>
      <c r="BO335" s="5">
        <v>0</v>
      </c>
      <c r="BP335" s="5">
        <v>0</v>
      </c>
      <c r="BQ335" s="5">
        <v>0</v>
      </c>
      <c r="BR335" s="5">
        <v>0</v>
      </c>
      <c r="BS335" s="5">
        <v>0</v>
      </c>
      <c r="BT335" s="5">
        <v>0</v>
      </c>
      <c r="BU335" s="5">
        <v>0</v>
      </c>
      <c r="BV335" s="5"/>
      <c r="BW335" s="5">
        <v>0</v>
      </c>
      <c r="BY335" t="s">
        <v>109</v>
      </c>
      <c r="BZ335" s="12">
        <f t="shared" si="217"/>
        <v>100</v>
      </c>
      <c r="CA335" s="12">
        <v>100</v>
      </c>
      <c r="CB335" s="12">
        <v>0</v>
      </c>
      <c r="CC335" s="12">
        <v>0</v>
      </c>
      <c r="CD335" s="12">
        <v>0</v>
      </c>
      <c r="CE335" s="12">
        <v>0</v>
      </c>
      <c r="CG335" s="12">
        <v>0</v>
      </c>
      <c r="CH335" s="12">
        <v>0</v>
      </c>
      <c r="CI335" s="12">
        <v>0</v>
      </c>
      <c r="CJ335" s="12">
        <v>0</v>
      </c>
      <c r="CK335" s="12">
        <v>0</v>
      </c>
      <c r="CL335" s="12">
        <v>0</v>
      </c>
      <c r="CN335" s="12">
        <v>0</v>
      </c>
      <c r="CP335" s="12">
        <v>0</v>
      </c>
      <c r="CR335" s="12">
        <f t="shared" si="222"/>
        <v>0</v>
      </c>
      <c r="CS335" s="12">
        <f t="shared" si="223"/>
        <v>0</v>
      </c>
      <c r="CT335" s="12">
        <f t="shared" si="224"/>
        <v>0</v>
      </c>
      <c r="CU335" s="12">
        <f t="shared" si="225"/>
        <v>0</v>
      </c>
      <c r="CX335" t="s">
        <v>126</v>
      </c>
    </row>
    <row r="336" spans="1:102" x14ac:dyDescent="0.2">
      <c r="A336">
        <v>2017</v>
      </c>
      <c r="B336" t="s">
        <v>686</v>
      </c>
      <c r="C336" s="1" t="s">
        <v>299</v>
      </c>
      <c r="D336" s="17">
        <v>63118</v>
      </c>
      <c r="E336" t="s">
        <v>153</v>
      </c>
      <c r="F336" t="s">
        <v>130</v>
      </c>
      <c r="G336" t="s">
        <v>120</v>
      </c>
      <c r="I336" t="s">
        <v>121</v>
      </c>
      <c r="J336">
        <v>2008</v>
      </c>
      <c r="K336">
        <f t="shared" si="218"/>
        <v>9</v>
      </c>
      <c r="L336" t="s">
        <v>131</v>
      </c>
      <c r="M336" t="s">
        <v>131</v>
      </c>
      <c r="N336" t="s">
        <v>356</v>
      </c>
      <c r="O336" s="3">
        <v>489000</v>
      </c>
      <c r="P336" s="3">
        <v>489000</v>
      </c>
      <c r="Q336" s="3">
        <v>400000</v>
      </c>
      <c r="R336" s="4">
        <v>0.81799591002044991</v>
      </c>
      <c r="S336" s="5">
        <f t="shared" ref="S336:S342" si="226">SUM(T336:AJ336)</f>
        <v>489000</v>
      </c>
      <c r="T336" s="5">
        <f t="shared" ref="T336:T341" si="227">P336*(AM336/100)</f>
        <v>195600</v>
      </c>
      <c r="U336" s="5">
        <f t="shared" ref="U336:U341" si="228">P336*(AN336/100)</f>
        <v>24450</v>
      </c>
      <c r="V336" s="5">
        <f t="shared" ref="V336:V341" si="229">P336*(AO336/100)</f>
        <v>146700</v>
      </c>
      <c r="W336" s="5">
        <f t="shared" ref="W336:W341" si="230">P336*(AP336/100)</f>
        <v>0</v>
      </c>
      <c r="X336" s="5">
        <f t="shared" ref="X336:X341" si="231">P336*(AQ336/100)</f>
        <v>48900</v>
      </c>
      <c r="Y336" s="5">
        <f t="shared" ref="Y336:Y341" si="232">P336*(AR336/100)</f>
        <v>48900</v>
      </c>
      <c r="Z336" s="5">
        <f t="shared" ref="Z336:Z341" si="233">P336*(AS336/100)</f>
        <v>24450</v>
      </c>
      <c r="AA336" s="5">
        <f t="shared" ref="AA336:AA341" si="234">P336*(AT336/100)</f>
        <v>0</v>
      </c>
      <c r="AB336" s="5">
        <f t="shared" ref="AB336:AB341" si="235">P336*(AU336/100)</f>
        <v>0</v>
      </c>
      <c r="AC336" s="5">
        <f t="shared" ref="AC336:AC341" si="236">P336*(AV336/100)</f>
        <v>0</v>
      </c>
      <c r="AD336" s="5">
        <f>$P$293*AW336</f>
        <v>0</v>
      </c>
      <c r="AE336" s="5">
        <f t="shared" ref="AE336:AE342" si="237">P336*(AX336/100)</f>
        <v>0</v>
      </c>
      <c r="AF336" s="5">
        <f t="shared" ref="AF336:AF342" si="238">P336*(AY336/100)</f>
        <v>0</v>
      </c>
      <c r="AG336" s="5">
        <f>$P$293*AZ336</f>
        <v>0</v>
      </c>
      <c r="AH336" s="5">
        <f t="shared" ref="AH336:AH341" si="239">P336*(BA336/100)</f>
        <v>0</v>
      </c>
      <c r="AI336" s="5">
        <f>$P$293*BB336</f>
        <v>0</v>
      </c>
      <c r="AJ336" s="5">
        <f t="shared" ref="AJ336:AJ341" si="240">P336*(BC336/100)</f>
        <v>0</v>
      </c>
      <c r="AL336" s="6">
        <f t="shared" ref="AL336:AL345" si="241">SUM(AM336:BC336)</f>
        <v>100</v>
      </c>
      <c r="AM336" s="6">
        <v>40</v>
      </c>
      <c r="AN336" s="6">
        <v>5</v>
      </c>
      <c r="AO336" s="6">
        <v>30</v>
      </c>
      <c r="AP336" s="6">
        <v>0</v>
      </c>
      <c r="AQ336" s="6">
        <v>10</v>
      </c>
      <c r="AR336" s="6">
        <v>10</v>
      </c>
      <c r="AS336" s="6">
        <v>5</v>
      </c>
      <c r="AT336" s="6">
        <v>0</v>
      </c>
      <c r="AU336" s="6">
        <v>0</v>
      </c>
      <c r="AV336" s="6">
        <v>0</v>
      </c>
      <c r="AW336" s="6">
        <v>0</v>
      </c>
      <c r="AX336" s="6">
        <v>0</v>
      </c>
      <c r="AY336" s="6">
        <v>0</v>
      </c>
      <c r="AZ336" s="6"/>
      <c r="BA336" s="6">
        <v>0</v>
      </c>
      <c r="BB336" s="6"/>
      <c r="BC336" s="6">
        <v>0</v>
      </c>
      <c r="BD336" s="6"/>
      <c r="BE336" s="12">
        <f t="shared" ref="BE336:BE345" si="242">AO336+AP336</f>
        <v>30</v>
      </c>
      <c r="BF336" s="12">
        <f t="shared" ref="BF336:BF345" si="243">SUM(AS336:AY336)+BA336+BC336</f>
        <v>5</v>
      </c>
      <c r="BG336" s="3">
        <f t="shared" si="176"/>
        <v>489000</v>
      </c>
      <c r="BH336" s="5">
        <v>0</v>
      </c>
      <c r="BI336" s="5">
        <v>0</v>
      </c>
      <c r="BJ336" s="5">
        <v>0</v>
      </c>
      <c r="BK336" s="5">
        <v>440100</v>
      </c>
      <c r="BL336" s="5">
        <v>0</v>
      </c>
      <c r="BM336" s="5">
        <v>0</v>
      </c>
      <c r="BN336" s="5">
        <v>0</v>
      </c>
      <c r="BO336" s="5">
        <v>24450</v>
      </c>
      <c r="BP336" s="5">
        <v>0</v>
      </c>
      <c r="BQ336" s="5">
        <v>24450</v>
      </c>
      <c r="BR336" s="5">
        <v>0</v>
      </c>
      <c r="BS336" s="5">
        <v>0</v>
      </c>
      <c r="BT336" s="5">
        <v>0</v>
      </c>
      <c r="BU336" s="5">
        <v>0</v>
      </c>
      <c r="BV336" s="5"/>
      <c r="BW336" s="5">
        <v>0</v>
      </c>
      <c r="BY336" t="s">
        <v>109</v>
      </c>
      <c r="BZ336" s="12">
        <f t="shared" si="217"/>
        <v>100</v>
      </c>
      <c r="CA336" s="12">
        <v>0</v>
      </c>
      <c r="CB336" s="12">
        <v>0</v>
      </c>
      <c r="CC336" s="12">
        <v>0</v>
      </c>
      <c r="CD336" s="12">
        <v>90</v>
      </c>
      <c r="CE336" s="12">
        <v>0</v>
      </c>
      <c r="CG336" s="12">
        <v>0</v>
      </c>
      <c r="CH336" s="12">
        <v>5</v>
      </c>
      <c r="CI336" s="12">
        <v>0</v>
      </c>
      <c r="CJ336" s="12">
        <v>5</v>
      </c>
      <c r="CK336" s="12">
        <v>0</v>
      </c>
      <c r="CL336" s="12">
        <v>0</v>
      </c>
      <c r="CN336" s="12">
        <v>0</v>
      </c>
      <c r="CP336" s="12">
        <v>0</v>
      </c>
      <c r="CR336" s="12">
        <f t="shared" si="222"/>
        <v>0</v>
      </c>
      <c r="CS336" s="12">
        <f t="shared" si="223"/>
        <v>0</v>
      </c>
      <c r="CT336" s="12">
        <f t="shared" si="224"/>
        <v>10</v>
      </c>
      <c r="CU336" s="12">
        <f t="shared" si="225"/>
        <v>0</v>
      </c>
      <c r="CX336" t="s">
        <v>110</v>
      </c>
    </row>
    <row r="337" spans="1:102" x14ac:dyDescent="0.2">
      <c r="A337">
        <v>2017</v>
      </c>
      <c r="B337" t="s">
        <v>687</v>
      </c>
      <c r="C337" s="1" t="s">
        <v>296</v>
      </c>
      <c r="D337" s="17">
        <v>56001</v>
      </c>
      <c r="E337" t="s">
        <v>153</v>
      </c>
      <c r="F337" t="s">
        <v>130</v>
      </c>
      <c r="G337" t="s">
        <v>106</v>
      </c>
      <c r="I337" t="s">
        <v>106</v>
      </c>
      <c r="J337">
        <v>2014</v>
      </c>
      <c r="K337">
        <f t="shared" si="218"/>
        <v>3</v>
      </c>
      <c r="L337" t="s">
        <v>122</v>
      </c>
      <c r="M337" t="s">
        <v>122</v>
      </c>
      <c r="N337" t="s">
        <v>360</v>
      </c>
      <c r="O337" s="3">
        <v>229425</v>
      </c>
      <c r="P337" s="3">
        <v>229425</v>
      </c>
      <c r="S337" s="5">
        <f t="shared" si="226"/>
        <v>229425</v>
      </c>
      <c r="T337" s="5">
        <f t="shared" si="227"/>
        <v>217953.75</v>
      </c>
      <c r="U337" s="5">
        <f t="shared" si="228"/>
        <v>0</v>
      </c>
      <c r="V337" s="5">
        <f t="shared" si="229"/>
        <v>0</v>
      </c>
      <c r="W337" s="5">
        <f t="shared" si="230"/>
        <v>0</v>
      </c>
      <c r="X337" s="5">
        <f t="shared" si="231"/>
        <v>0</v>
      </c>
      <c r="Y337" s="5">
        <f t="shared" si="232"/>
        <v>9177</v>
      </c>
      <c r="Z337" s="5">
        <f t="shared" si="233"/>
        <v>2294.25</v>
      </c>
      <c r="AA337" s="5">
        <f t="shared" si="234"/>
        <v>0</v>
      </c>
      <c r="AB337" s="5">
        <f t="shared" si="235"/>
        <v>0</v>
      </c>
      <c r="AC337" s="5">
        <f t="shared" si="236"/>
        <v>0</v>
      </c>
      <c r="AD337" s="5">
        <f>$P$333*AW337</f>
        <v>0</v>
      </c>
      <c r="AE337" s="5">
        <f t="shared" si="237"/>
        <v>0</v>
      </c>
      <c r="AF337" s="5">
        <f t="shared" si="238"/>
        <v>0</v>
      </c>
      <c r="AG337" s="5">
        <f>$P$333*AZ337</f>
        <v>0</v>
      </c>
      <c r="AH337" s="5">
        <f t="shared" si="239"/>
        <v>0</v>
      </c>
      <c r="AI337" s="5">
        <f>$P$333*BB337</f>
        <v>0</v>
      </c>
      <c r="AJ337" s="5">
        <f t="shared" si="240"/>
        <v>0</v>
      </c>
      <c r="AL337" s="6">
        <f t="shared" si="241"/>
        <v>100</v>
      </c>
      <c r="AM337" s="6">
        <v>95</v>
      </c>
      <c r="AN337" s="6">
        <v>0</v>
      </c>
      <c r="AO337" s="6">
        <v>0</v>
      </c>
      <c r="AP337" s="6">
        <v>0</v>
      </c>
      <c r="AQ337" s="6">
        <v>0</v>
      </c>
      <c r="AR337" s="6">
        <v>4</v>
      </c>
      <c r="AS337" s="6">
        <v>1</v>
      </c>
      <c r="AT337" s="6">
        <v>0</v>
      </c>
      <c r="AU337" s="6">
        <v>0</v>
      </c>
      <c r="AV337" s="6">
        <v>0</v>
      </c>
      <c r="AW337" s="6">
        <v>0</v>
      </c>
      <c r="AX337" s="6">
        <v>0</v>
      </c>
      <c r="AY337" s="6">
        <v>0</v>
      </c>
      <c r="AZ337" s="6"/>
      <c r="BA337" s="6">
        <v>0</v>
      </c>
      <c r="BB337" s="6"/>
      <c r="BC337" s="6">
        <v>0</v>
      </c>
      <c r="BD337" s="6"/>
      <c r="BE337" s="12">
        <f t="shared" si="242"/>
        <v>0</v>
      </c>
      <c r="BF337" s="12">
        <f t="shared" si="243"/>
        <v>1</v>
      </c>
      <c r="BG337" s="3">
        <f t="shared" si="176"/>
        <v>229425</v>
      </c>
      <c r="BH337" s="5">
        <v>172068.75</v>
      </c>
      <c r="BI337" s="5">
        <v>0</v>
      </c>
      <c r="BJ337" s="5">
        <v>0</v>
      </c>
      <c r="BK337" s="5">
        <v>11471.25</v>
      </c>
      <c r="BL337" s="5">
        <v>0</v>
      </c>
      <c r="BM337" s="5">
        <v>0</v>
      </c>
      <c r="BN337" s="5">
        <v>0</v>
      </c>
      <c r="BO337" s="5">
        <v>0</v>
      </c>
      <c r="BP337" s="5">
        <v>11471.25</v>
      </c>
      <c r="BQ337" s="5">
        <v>22942.5</v>
      </c>
      <c r="BR337" s="5">
        <v>0</v>
      </c>
      <c r="BS337" s="5">
        <v>0</v>
      </c>
      <c r="BT337" s="5">
        <v>0</v>
      </c>
      <c r="BU337" s="5">
        <v>0</v>
      </c>
      <c r="BV337" s="5"/>
      <c r="BW337" s="5">
        <v>11471.25</v>
      </c>
      <c r="BY337" t="s">
        <v>109</v>
      </c>
      <c r="BZ337" s="12">
        <f t="shared" si="217"/>
        <v>100</v>
      </c>
      <c r="CA337" s="12">
        <v>75</v>
      </c>
      <c r="CB337" s="12">
        <v>0</v>
      </c>
      <c r="CC337" s="12">
        <v>0</v>
      </c>
      <c r="CD337" s="12">
        <v>5</v>
      </c>
      <c r="CE337" s="12">
        <v>0</v>
      </c>
      <c r="CG337" s="12">
        <v>0</v>
      </c>
      <c r="CH337" s="12">
        <v>0</v>
      </c>
      <c r="CI337" s="12">
        <v>5</v>
      </c>
      <c r="CJ337" s="12">
        <v>10</v>
      </c>
      <c r="CK337" s="12">
        <v>0</v>
      </c>
      <c r="CL337" s="12">
        <v>0</v>
      </c>
      <c r="CN337" s="12">
        <v>0</v>
      </c>
      <c r="CP337" s="12">
        <v>5</v>
      </c>
      <c r="CQ337" t="s">
        <v>592</v>
      </c>
      <c r="CR337" s="12">
        <f t="shared" si="222"/>
        <v>0</v>
      </c>
      <c r="CS337" s="12">
        <f t="shared" si="223"/>
        <v>0</v>
      </c>
      <c r="CT337" s="12">
        <f t="shared" si="224"/>
        <v>15</v>
      </c>
      <c r="CU337" s="12">
        <f t="shared" si="225"/>
        <v>5</v>
      </c>
      <c r="CX337" t="s">
        <v>126</v>
      </c>
    </row>
    <row r="338" spans="1:102" x14ac:dyDescent="0.2">
      <c r="A338">
        <v>2017</v>
      </c>
      <c r="B338" t="s">
        <v>688</v>
      </c>
      <c r="C338" s="1" t="s">
        <v>296</v>
      </c>
      <c r="D338" s="17">
        <v>55104</v>
      </c>
      <c r="E338" t="s">
        <v>153</v>
      </c>
      <c r="F338" t="s">
        <v>130</v>
      </c>
      <c r="G338" t="s">
        <v>106</v>
      </c>
      <c r="I338" t="s">
        <v>106</v>
      </c>
      <c r="J338">
        <v>2012</v>
      </c>
      <c r="K338">
        <f t="shared" si="218"/>
        <v>5</v>
      </c>
      <c r="L338" t="s">
        <v>122</v>
      </c>
      <c r="M338" t="s">
        <v>122</v>
      </c>
      <c r="N338" t="s">
        <v>360</v>
      </c>
      <c r="O338" s="3">
        <v>500000</v>
      </c>
      <c r="P338" s="3">
        <v>200000</v>
      </c>
      <c r="Q338" s="3">
        <v>300000</v>
      </c>
      <c r="R338" s="4">
        <v>0.6</v>
      </c>
      <c r="S338" s="5">
        <f t="shared" si="226"/>
        <v>200000</v>
      </c>
      <c r="T338" s="5">
        <f t="shared" si="227"/>
        <v>200000</v>
      </c>
      <c r="U338" s="5">
        <f t="shared" si="228"/>
        <v>0</v>
      </c>
      <c r="V338" s="5">
        <f t="shared" si="229"/>
        <v>0</v>
      </c>
      <c r="W338" s="5">
        <f t="shared" si="230"/>
        <v>0</v>
      </c>
      <c r="X338" s="5">
        <f t="shared" si="231"/>
        <v>0</v>
      </c>
      <c r="Y338" s="5">
        <f t="shared" si="232"/>
        <v>0</v>
      </c>
      <c r="Z338" s="5">
        <f t="shared" si="233"/>
        <v>0</v>
      </c>
      <c r="AA338" s="5">
        <f t="shared" si="234"/>
        <v>0</v>
      </c>
      <c r="AB338" s="5">
        <f t="shared" si="235"/>
        <v>0</v>
      </c>
      <c r="AC338" s="5">
        <f t="shared" si="236"/>
        <v>0</v>
      </c>
      <c r="AD338" s="5">
        <f>$P$288*AW338</f>
        <v>0</v>
      </c>
      <c r="AE338" s="5">
        <f t="shared" si="237"/>
        <v>0</v>
      </c>
      <c r="AF338" s="5">
        <f t="shared" si="238"/>
        <v>0</v>
      </c>
      <c r="AG338" s="5">
        <f>$P$288*AZ338</f>
        <v>0</v>
      </c>
      <c r="AH338" s="5">
        <f t="shared" si="239"/>
        <v>0</v>
      </c>
      <c r="AI338" s="5">
        <f>$P$288*BB338</f>
        <v>0</v>
      </c>
      <c r="AJ338" s="5">
        <f t="shared" si="240"/>
        <v>0</v>
      </c>
      <c r="AL338" s="6">
        <f t="shared" si="241"/>
        <v>100</v>
      </c>
      <c r="AM338" s="6">
        <v>100</v>
      </c>
      <c r="AN338" s="6">
        <v>0</v>
      </c>
      <c r="AO338" s="6">
        <v>0</v>
      </c>
      <c r="AP338" s="6">
        <v>0</v>
      </c>
      <c r="AQ338" s="6">
        <v>0</v>
      </c>
      <c r="AR338" s="6">
        <v>0</v>
      </c>
      <c r="AS338" s="6">
        <v>0</v>
      </c>
      <c r="AT338" s="6">
        <v>0</v>
      </c>
      <c r="AU338" s="6">
        <v>0</v>
      </c>
      <c r="AV338" s="6">
        <v>0</v>
      </c>
      <c r="AW338" s="6">
        <v>0</v>
      </c>
      <c r="AX338" s="6">
        <v>0</v>
      </c>
      <c r="AY338" s="6">
        <v>0</v>
      </c>
      <c r="AZ338" s="6"/>
      <c r="BA338" s="6">
        <v>0</v>
      </c>
      <c r="BB338" s="6"/>
      <c r="BC338" s="6">
        <v>0</v>
      </c>
      <c r="BD338" s="6"/>
      <c r="BE338" s="12">
        <f t="shared" si="242"/>
        <v>0</v>
      </c>
      <c r="BF338" s="12">
        <f t="shared" si="243"/>
        <v>0</v>
      </c>
      <c r="BG338" s="3">
        <f t="shared" si="176"/>
        <v>200000</v>
      </c>
      <c r="BH338" s="5">
        <v>80000</v>
      </c>
      <c r="BI338" s="5">
        <v>0</v>
      </c>
      <c r="BJ338" s="5">
        <v>60000</v>
      </c>
      <c r="BK338" s="5">
        <v>10000</v>
      </c>
      <c r="BL338" s="5">
        <v>26000</v>
      </c>
      <c r="BM338" s="5">
        <v>0</v>
      </c>
      <c r="BN338" s="5">
        <v>4000</v>
      </c>
      <c r="BO338" s="5">
        <v>6000</v>
      </c>
      <c r="BP338" s="5">
        <v>10000</v>
      </c>
      <c r="BQ338" s="5">
        <v>4000</v>
      </c>
      <c r="BR338" s="5">
        <v>0</v>
      </c>
      <c r="BS338" s="5">
        <v>0</v>
      </c>
      <c r="BT338" s="5">
        <v>0</v>
      </c>
      <c r="BU338" s="5">
        <v>0</v>
      </c>
      <c r="BV338" s="5"/>
      <c r="BW338" s="5">
        <v>0</v>
      </c>
      <c r="BY338" t="s">
        <v>109</v>
      </c>
      <c r="BZ338" s="12">
        <f t="shared" si="217"/>
        <v>100</v>
      </c>
      <c r="CA338" s="12">
        <v>40</v>
      </c>
      <c r="CB338" s="12">
        <v>0</v>
      </c>
      <c r="CC338" s="12">
        <v>30</v>
      </c>
      <c r="CD338" s="12">
        <v>5</v>
      </c>
      <c r="CE338" s="12">
        <v>13</v>
      </c>
      <c r="CG338" s="12">
        <v>2</v>
      </c>
      <c r="CH338" s="12">
        <v>3</v>
      </c>
      <c r="CI338" s="12">
        <v>5</v>
      </c>
      <c r="CJ338" s="12">
        <v>2</v>
      </c>
      <c r="CK338" s="12">
        <v>0</v>
      </c>
      <c r="CL338" s="12">
        <v>0</v>
      </c>
      <c r="CN338" s="12">
        <v>0</v>
      </c>
      <c r="CP338" s="12">
        <v>0</v>
      </c>
      <c r="CR338" s="12">
        <f t="shared" si="222"/>
        <v>30</v>
      </c>
      <c r="CS338" s="12">
        <f t="shared" si="223"/>
        <v>13</v>
      </c>
      <c r="CT338" s="12">
        <f t="shared" si="224"/>
        <v>10</v>
      </c>
      <c r="CU338" s="12">
        <f t="shared" si="225"/>
        <v>0</v>
      </c>
      <c r="CX338" t="s">
        <v>116</v>
      </c>
    </row>
    <row r="339" spans="1:102" x14ac:dyDescent="0.2">
      <c r="A339">
        <v>2017</v>
      </c>
      <c r="B339" t="s">
        <v>689</v>
      </c>
      <c r="C339" s="1" t="s">
        <v>296</v>
      </c>
      <c r="D339" s="17">
        <v>56345</v>
      </c>
      <c r="E339" t="s">
        <v>153</v>
      </c>
      <c r="F339" t="s">
        <v>130</v>
      </c>
      <c r="G339" t="s">
        <v>106</v>
      </c>
      <c r="I339" t="s">
        <v>106</v>
      </c>
      <c r="J339">
        <v>2012</v>
      </c>
      <c r="K339">
        <f t="shared" si="218"/>
        <v>5</v>
      </c>
      <c r="L339" t="s">
        <v>122</v>
      </c>
      <c r="M339" t="s">
        <v>122</v>
      </c>
      <c r="N339" t="s">
        <v>360</v>
      </c>
      <c r="O339" s="3">
        <v>260000</v>
      </c>
      <c r="P339" s="3">
        <v>160000</v>
      </c>
      <c r="Q339" s="3">
        <v>258523</v>
      </c>
      <c r="R339" s="4">
        <v>0.99431923076923079</v>
      </c>
      <c r="S339" s="5">
        <f t="shared" si="226"/>
        <v>160000</v>
      </c>
      <c r="T339" s="5">
        <f t="shared" si="227"/>
        <v>128000</v>
      </c>
      <c r="U339" s="5">
        <f t="shared" si="228"/>
        <v>0</v>
      </c>
      <c r="V339" s="5">
        <f t="shared" si="229"/>
        <v>4800</v>
      </c>
      <c r="W339" s="5">
        <f t="shared" si="230"/>
        <v>0</v>
      </c>
      <c r="X339" s="5">
        <f t="shared" si="231"/>
        <v>0</v>
      </c>
      <c r="Y339" s="5">
        <f t="shared" si="232"/>
        <v>24000</v>
      </c>
      <c r="Z339" s="5">
        <f t="shared" si="233"/>
        <v>3200</v>
      </c>
      <c r="AA339" s="5">
        <f t="shared" si="234"/>
        <v>0</v>
      </c>
      <c r="AB339" s="5">
        <f t="shared" si="235"/>
        <v>0</v>
      </c>
      <c r="AC339" s="5">
        <f t="shared" si="236"/>
        <v>0</v>
      </c>
      <c r="AD339" s="5">
        <f>$P$310*AW339</f>
        <v>0</v>
      </c>
      <c r="AE339" s="5">
        <f t="shared" si="237"/>
        <v>0</v>
      </c>
      <c r="AF339" s="5">
        <f t="shared" si="238"/>
        <v>0</v>
      </c>
      <c r="AG339" s="5">
        <f>$P$310*AZ339</f>
        <v>0</v>
      </c>
      <c r="AH339" s="5">
        <f t="shared" si="239"/>
        <v>0</v>
      </c>
      <c r="AI339" s="5">
        <f>$P$310*BB339</f>
        <v>0</v>
      </c>
      <c r="AJ339" s="5">
        <f t="shared" si="240"/>
        <v>0</v>
      </c>
      <c r="AL339" s="6">
        <f t="shared" si="241"/>
        <v>100</v>
      </c>
      <c r="AM339" s="6">
        <v>80</v>
      </c>
      <c r="AN339" s="6">
        <v>0</v>
      </c>
      <c r="AO339" s="6">
        <v>3</v>
      </c>
      <c r="AP339" s="6">
        <v>0</v>
      </c>
      <c r="AQ339" s="6">
        <v>0</v>
      </c>
      <c r="AR339" s="6">
        <v>15</v>
      </c>
      <c r="AS339" s="6">
        <v>2</v>
      </c>
      <c r="AT339" s="6">
        <v>0</v>
      </c>
      <c r="AU339" s="6">
        <v>0</v>
      </c>
      <c r="AV339" s="6">
        <v>0</v>
      </c>
      <c r="AW339" s="6">
        <v>0</v>
      </c>
      <c r="AX339" s="6">
        <v>0</v>
      </c>
      <c r="AY339" s="6">
        <v>0</v>
      </c>
      <c r="AZ339" s="6"/>
      <c r="BA339" s="6">
        <v>0</v>
      </c>
      <c r="BB339" s="6"/>
      <c r="BC339" s="6">
        <v>0</v>
      </c>
      <c r="BD339" s="6"/>
      <c r="BE339" s="12">
        <f t="shared" si="242"/>
        <v>3</v>
      </c>
      <c r="BF339" s="12">
        <f t="shared" si="243"/>
        <v>2</v>
      </c>
      <c r="BG339" s="3">
        <f t="shared" si="176"/>
        <v>160000</v>
      </c>
      <c r="BH339" s="5">
        <v>24000</v>
      </c>
      <c r="BI339" s="5">
        <v>0</v>
      </c>
      <c r="BJ339" s="5">
        <v>8000</v>
      </c>
      <c r="BK339" s="5">
        <v>32000</v>
      </c>
      <c r="BL339" s="5">
        <v>0</v>
      </c>
      <c r="BM339" s="5">
        <v>0</v>
      </c>
      <c r="BN339" s="5">
        <v>0</v>
      </c>
      <c r="BO339" s="5">
        <v>0</v>
      </c>
      <c r="BP339" s="5">
        <v>24000</v>
      </c>
      <c r="BQ339" s="5">
        <v>0</v>
      </c>
      <c r="BR339" s="5">
        <v>72000</v>
      </c>
      <c r="BS339" s="5">
        <v>0</v>
      </c>
      <c r="BT339" s="5">
        <v>0</v>
      </c>
      <c r="BU339" s="5">
        <v>0</v>
      </c>
      <c r="BV339" s="5"/>
      <c r="BW339" s="5">
        <v>0</v>
      </c>
      <c r="BY339" t="s">
        <v>109</v>
      </c>
      <c r="BZ339" s="12">
        <f t="shared" si="217"/>
        <v>100</v>
      </c>
      <c r="CA339" s="12">
        <v>15</v>
      </c>
      <c r="CB339" s="12">
        <v>0</v>
      </c>
      <c r="CC339" s="12">
        <v>5</v>
      </c>
      <c r="CD339" s="12">
        <v>20</v>
      </c>
      <c r="CE339" s="12">
        <v>0</v>
      </c>
      <c r="CG339" s="12">
        <v>0</v>
      </c>
      <c r="CH339" s="12">
        <v>0</v>
      </c>
      <c r="CI339" s="12">
        <v>15</v>
      </c>
      <c r="CJ339" s="12">
        <v>0</v>
      </c>
      <c r="CK339" s="12">
        <v>45</v>
      </c>
      <c r="CL339" s="12">
        <v>0</v>
      </c>
      <c r="CN339" s="12">
        <v>0</v>
      </c>
      <c r="CP339" s="12">
        <v>0</v>
      </c>
      <c r="CR339" s="12">
        <f t="shared" si="222"/>
        <v>5</v>
      </c>
      <c r="CS339" s="12">
        <f t="shared" si="223"/>
        <v>0</v>
      </c>
      <c r="CT339" s="12">
        <f t="shared" si="224"/>
        <v>60</v>
      </c>
      <c r="CU339" s="12">
        <f t="shared" si="225"/>
        <v>0</v>
      </c>
      <c r="CX339" t="s">
        <v>116</v>
      </c>
    </row>
    <row r="340" spans="1:102" x14ac:dyDescent="0.2">
      <c r="A340">
        <v>2017</v>
      </c>
      <c r="B340" t="s">
        <v>690</v>
      </c>
      <c r="C340" s="1" t="s">
        <v>152</v>
      </c>
      <c r="D340" s="17">
        <v>52801</v>
      </c>
      <c r="E340" t="s">
        <v>153</v>
      </c>
      <c r="F340" t="s">
        <v>130</v>
      </c>
      <c r="G340" t="s">
        <v>106</v>
      </c>
      <c r="I340" t="s">
        <v>106</v>
      </c>
      <c r="J340">
        <v>2012</v>
      </c>
      <c r="K340">
        <f t="shared" si="218"/>
        <v>5</v>
      </c>
      <c r="L340" t="s">
        <v>122</v>
      </c>
      <c r="M340" t="s">
        <v>122</v>
      </c>
      <c r="N340" t="s">
        <v>360</v>
      </c>
      <c r="O340" s="3">
        <v>200000</v>
      </c>
      <c r="P340" s="3">
        <v>100000</v>
      </c>
      <c r="Q340" s="3">
        <v>250000</v>
      </c>
      <c r="R340" s="4">
        <v>1.25</v>
      </c>
      <c r="S340" s="5">
        <f t="shared" si="226"/>
        <v>100000</v>
      </c>
      <c r="T340" s="5">
        <f t="shared" si="227"/>
        <v>15000</v>
      </c>
      <c r="U340" s="5">
        <f t="shared" si="228"/>
        <v>5000</v>
      </c>
      <c r="V340" s="5">
        <f t="shared" si="229"/>
        <v>20000</v>
      </c>
      <c r="W340" s="5">
        <f t="shared" si="230"/>
        <v>5000</v>
      </c>
      <c r="X340" s="5">
        <f t="shared" si="231"/>
        <v>15000</v>
      </c>
      <c r="Y340" s="5">
        <f t="shared" si="232"/>
        <v>10000</v>
      </c>
      <c r="Z340" s="5">
        <f t="shared" si="233"/>
        <v>5000</v>
      </c>
      <c r="AA340" s="5">
        <f t="shared" si="234"/>
        <v>10000</v>
      </c>
      <c r="AB340" s="5">
        <f t="shared" si="235"/>
        <v>5000</v>
      </c>
      <c r="AC340" s="5">
        <f t="shared" si="236"/>
        <v>5000</v>
      </c>
      <c r="AD340" s="5">
        <f>$P$320*AW340</f>
        <v>0</v>
      </c>
      <c r="AE340" s="5">
        <f t="shared" si="237"/>
        <v>5000</v>
      </c>
      <c r="AF340" s="5">
        <f t="shared" si="238"/>
        <v>0</v>
      </c>
      <c r="AG340" s="5">
        <f>$P$320*AZ340</f>
        <v>0</v>
      </c>
      <c r="AH340" s="5">
        <f t="shared" si="239"/>
        <v>0</v>
      </c>
      <c r="AI340" s="5">
        <f>$P$320*BB340</f>
        <v>0</v>
      </c>
      <c r="AJ340" s="5">
        <f t="shared" si="240"/>
        <v>0</v>
      </c>
      <c r="AL340" s="6">
        <f t="shared" si="241"/>
        <v>100</v>
      </c>
      <c r="AM340" s="6">
        <v>15</v>
      </c>
      <c r="AN340" s="6">
        <v>5</v>
      </c>
      <c r="AO340" s="6">
        <v>20</v>
      </c>
      <c r="AP340" s="6">
        <v>5</v>
      </c>
      <c r="AQ340" s="6">
        <v>15</v>
      </c>
      <c r="AR340" s="6">
        <v>10</v>
      </c>
      <c r="AS340" s="6">
        <v>5</v>
      </c>
      <c r="AT340" s="6">
        <v>10</v>
      </c>
      <c r="AU340" s="6">
        <v>5</v>
      </c>
      <c r="AV340" s="6">
        <v>5</v>
      </c>
      <c r="AW340" s="6">
        <v>0</v>
      </c>
      <c r="AX340" s="6">
        <v>5</v>
      </c>
      <c r="AY340" s="6">
        <v>0</v>
      </c>
      <c r="AZ340" s="6"/>
      <c r="BA340" s="6">
        <v>0</v>
      </c>
      <c r="BB340" s="6"/>
      <c r="BC340" s="6">
        <v>0</v>
      </c>
      <c r="BD340" s="6"/>
      <c r="BE340" s="12">
        <f t="shared" si="242"/>
        <v>25</v>
      </c>
      <c r="BF340" s="12">
        <f t="shared" si="243"/>
        <v>30</v>
      </c>
      <c r="BG340" s="3">
        <f t="shared" si="176"/>
        <v>100000</v>
      </c>
      <c r="BH340" s="5">
        <v>70000</v>
      </c>
      <c r="BI340" s="5">
        <v>0</v>
      </c>
      <c r="BJ340" s="5">
        <v>0</v>
      </c>
      <c r="BK340" s="5">
        <v>20000</v>
      </c>
      <c r="BL340" s="5">
        <v>0</v>
      </c>
      <c r="BM340" s="5">
        <v>0</v>
      </c>
      <c r="BN340" s="5">
        <v>10000</v>
      </c>
      <c r="BO340" s="5">
        <v>0</v>
      </c>
      <c r="BP340" s="5">
        <v>0</v>
      </c>
      <c r="BQ340" s="5">
        <v>0</v>
      </c>
      <c r="BR340" s="5">
        <v>0</v>
      </c>
      <c r="BS340" s="5">
        <v>0</v>
      </c>
      <c r="BT340" s="5">
        <v>0</v>
      </c>
      <c r="BU340" s="5">
        <v>0</v>
      </c>
      <c r="BV340" s="5"/>
      <c r="BW340" s="5">
        <v>0</v>
      </c>
      <c r="BY340" t="s">
        <v>109</v>
      </c>
      <c r="BZ340" s="12">
        <f t="shared" si="217"/>
        <v>100</v>
      </c>
      <c r="CA340" s="12">
        <v>70</v>
      </c>
      <c r="CB340" s="12">
        <v>0</v>
      </c>
      <c r="CC340" s="12">
        <v>0</v>
      </c>
      <c r="CD340" s="12">
        <v>20</v>
      </c>
      <c r="CE340" s="12">
        <v>0</v>
      </c>
      <c r="CG340" s="12">
        <v>10</v>
      </c>
      <c r="CH340" s="12">
        <v>0</v>
      </c>
      <c r="CI340" s="12">
        <v>0</v>
      </c>
      <c r="CJ340" s="12">
        <v>0</v>
      </c>
      <c r="CK340" s="12">
        <v>0</v>
      </c>
      <c r="CL340" s="12">
        <v>0</v>
      </c>
      <c r="CN340" s="12">
        <v>0</v>
      </c>
      <c r="CP340" s="12">
        <v>0</v>
      </c>
      <c r="CR340" s="12">
        <f t="shared" si="222"/>
        <v>0</v>
      </c>
      <c r="CS340" s="12">
        <f t="shared" si="223"/>
        <v>0</v>
      </c>
      <c r="CT340" s="12">
        <f t="shared" si="224"/>
        <v>0</v>
      </c>
      <c r="CU340" s="12">
        <f t="shared" si="225"/>
        <v>0</v>
      </c>
      <c r="CX340" t="s">
        <v>116</v>
      </c>
    </row>
    <row r="341" spans="1:102" x14ac:dyDescent="0.2">
      <c r="A341">
        <v>2017</v>
      </c>
      <c r="B341" t="s">
        <v>691</v>
      </c>
      <c r="C341" s="1" t="s">
        <v>152</v>
      </c>
      <c r="D341" s="17">
        <v>52556</v>
      </c>
      <c r="E341" t="s">
        <v>153</v>
      </c>
      <c r="F341" t="s">
        <v>130</v>
      </c>
      <c r="G341" t="s">
        <v>106</v>
      </c>
      <c r="I341" t="s">
        <v>106</v>
      </c>
      <c r="J341">
        <v>2014</v>
      </c>
      <c r="K341">
        <f t="shared" si="218"/>
        <v>3</v>
      </c>
      <c r="L341" t="s">
        <v>122</v>
      </c>
      <c r="M341" t="s">
        <v>122</v>
      </c>
      <c r="N341" t="s">
        <v>360</v>
      </c>
      <c r="O341" s="3">
        <v>50000</v>
      </c>
      <c r="P341" s="3">
        <v>45000</v>
      </c>
      <c r="Q341" s="3">
        <v>77000</v>
      </c>
      <c r="R341" s="4">
        <v>1.54</v>
      </c>
      <c r="S341" s="5">
        <f t="shared" si="226"/>
        <v>45000</v>
      </c>
      <c r="T341" s="5">
        <f t="shared" si="227"/>
        <v>40500</v>
      </c>
      <c r="U341" s="5">
        <f t="shared" si="228"/>
        <v>450</v>
      </c>
      <c r="V341" s="5">
        <f t="shared" si="229"/>
        <v>1800</v>
      </c>
      <c r="W341" s="5">
        <f t="shared" si="230"/>
        <v>0</v>
      </c>
      <c r="X341" s="5">
        <f t="shared" si="231"/>
        <v>450</v>
      </c>
      <c r="Y341" s="5">
        <f t="shared" si="232"/>
        <v>450</v>
      </c>
      <c r="Z341" s="5">
        <f t="shared" si="233"/>
        <v>450</v>
      </c>
      <c r="AA341" s="5">
        <f t="shared" si="234"/>
        <v>450</v>
      </c>
      <c r="AB341" s="5">
        <f t="shared" si="235"/>
        <v>0</v>
      </c>
      <c r="AC341" s="5">
        <f t="shared" si="236"/>
        <v>450</v>
      </c>
      <c r="AD341" s="5">
        <f>$P$322*AW341</f>
        <v>0</v>
      </c>
      <c r="AE341" s="5">
        <f t="shared" si="237"/>
        <v>0</v>
      </c>
      <c r="AF341" s="5">
        <f t="shared" si="238"/>
        <v>0</v>
      </c>
      <c r="AG341" s="5">
        <f>$P$322*AZ341</f>
        <v>0</v>
      </c>
      <c r="AH341" s="5">
        <f t="shared" si="239"/>
        <v>0</v>
      </c>
      <c r="AI341" s="5">
        <f>$P$322*BB341</f>
        <v>0</v>
      </c>
      <c r="AJ341" s="5">
        <f t="shared" si="240"/>
        <v>0</v>
      </c>
      <c r="AL341" s="6">
        <f t="shared" si="241"/>
        <v>100</v>
      </c>
      <c r="AM341" s="6">
        <v>90</v>
      </c>
      <c r="AN341" s="6">
        <v>1</v>
      </c>
      <c r="AO341" s="6">
        <v>4</v>
      </c>
      <c r="AP341" s="6">
        <v>0</v>
      </c>
      <c r="AQ341" s="6">
        <v>1</v>
      </c>
      <c r="AR341" s="6">
        <v>1</v>
      </c>
      <c r="AS341" s="6">
        <v>1</v>
      </c>
      <c r="AT341" s="6">
        <v>1</v>
      </c>
      <c r="AU341" s="6">
        <v>0</v>
      </c>
      <c r="AV341" s="6">
        <v>1</v>
      </c>
      <c r="AW341" s="6">
        <v>0</v>
      </c>
      <c r="AX341" s="6">
        <v>0</v>
      </c>
      <c r="AY341" s="6">
        <v>0</v>
      </c>
      <c r="AZ341" s="6"/>
      <c r="BA341" s="6">
        <v>0</v>
      </c>
      <c r="BB341" s="6"/>
      <c r="BC341" s="6">
        <v>0</v>
      </c>
      <c r="BD341" s="6"/>
      <c r="BE341" s="12">
        <f t="shared" si="242"/>
        <v>4</v>
      </c>
      <c r="BF341" s="12">
        <f t="shared" si="243"/>
        <v>3</v>
      </c>
      <c r="BG341" s="3">
        <f t="shared" si="176"/>
        <v>45000</v>
      </c>
      <c r="BH341" s="5">
        <v>13500</v>
      </c>
      <c r="BI341" s="5">
        <v>0</v>
      </c>
      <c r="BJ341" s="5">
        <v>13500</v>
      </c>
      <c r="BK341" s="5">
        <v>2250</v>
      </c>
      <c r="BL341" s="5">
        <v>0</v>
      </c>
      <c r="BM341" s="5">
        <v>0</v>
      </c>
      <c r="BN341" s="5">
        <v>0</v>
      </c>
      <c r="BO341" s="5">
        <v>0</v>
      </c>
      <c r="BP341" s="5">
        <v>0</v>
      </c>
      <c r="BQ341" s="5">
        <v>13500</v>
      </c>
      <c r="BR341" s="5">
        <v>2250</v>
      </c>
      <c r="BS341" s="5">
        <v>0</v>
      </c>
      <c r="BT341" s="5">
        <v>0</v>
      </c>
      <c r="BU341" s="5">
        <v>0</v>
      </c>
      <c r="BV341" s="5"/>
      <c r="BW341" s="5">
        <v>0</v>
      </c>
      <c r="BY341" t="s">
        <v>109</v>
      </c>
      <c r="BZ341" s="12">
        <f t="shared" si="217"/>
        <v>100</v>
      </c>
      <c r="CA341" s="12">
        <v>30</v>
      </c>
      <c r="CB341" s="12">
        <v>0</v>
      </c>
      <c r="CC341" s="12">
        <v>30</v>
      </c>
      <c r="CD341" s="12">
        <v>5</v>
      </c>
      <c r="CE341" s="12">
        <v>0</v>
      </c>
      <c r="CG341" s="12">
        <v>0</v>
      </c>
      <c r="CH341" s="12">
        <v>0</v>
      </c>
      <c r="CI341" s="12">
        <v>0</v>
      </c>
      <c r="CJ341" s="12">
        <v>30</v>
      </c>
      <c r="CK341" s="12">
        <v>5</v>
      </c>
      <c r="CL341" s="12">
        <v>0</v>
      </c>
      <c r="CN341" s="12">
        <v>0</v>
      </c>
      <c r="CP341" s="12">
        <v>0</v>
      </c>
      <c r="CR341" s="12">
        <f t="shared" si="222"/>
        <v>30</v>
      </c>
      <c r="CS341" s="12">
        <f t="shared" si="223"/>
        <v>0</v>
      </c>
      <c r="CT341" s="12">
        <f t="shared" si="224"/>
        <v>35</v>
      </c>
      <c r="CU341" s="12">
        <f t="shared" si="225"/>
        <v>0</v>
      </c>
      <c r="CX341" t="s">
        <v>116</v>
      </c>
    </row>
    <row r="342" spans="1:102" x14ac:dyDescent="0.2">
      <c r="A342">
        <v>2017</v>
      </c>
      <c r="B342" t="s">
        <v>692</v>
      </c>
      <c r="C342" s="1" t="s">
        <v>296</v>
      </c>
      <c r="D342" s="18">
        <v>55113</v>
      </c>
      <c r="E342" t="s">
        <v>153</v>
      </c>
      <c r="F342" t="s">
        <v>130</v>
      </c>
      <c r="G342" t="s">
        <v>106</v>
      </c>
      <c r="I342" t="s">
        <v>106</v>
      </c>
      <c r="J342">
        <v>2014</v>
      </c>
      <c r="K342">
        <f t="shared" si="218"/>
        <v>3</v>
      </c>
      <c r="L342" t="s">
        <v>122</v>
      </c>
      <c r="M342" t="s">
        <v>122</v>
      </c>
      <c r="N342" t="s">
        <v>360</v>
      </c>
      <c r="O342" s="3">
        <v>571000</v>
      </c>
      <c r="P342" s="3">
        <v>161000</v>
      </c>
      <c r="Q342" s="3">
        <v>642889</v>
      </c>
      <c r="R342" s="4">
        <v>1.1259001751313484</v>
      </c>
      <c r="S342" s="5">
        <f t="shared" si="226"/>
        <v>161000</v>
      </c>
      <c r="T342" s="5">
        <v>161000</v>
      </c>
      <c r="U342" s="5">
        <v>0</v>
      </c>
      <c r="V342" s="5">
        <v>0</v>
      </c>
      <c r="W342" s="5">
        <v>0</v>
      </c>
      <c r="X342" s="5">
        <v>0</v>
      </c>
      <c r="Y342" s="5">
        <v>0</v>
      </c>
      <c r="Z342" s="5">
        <v>0</v>
      </c>
      <c r="AA342" s="5">
        <v>0</v>
      </c>
      <c r="AB342" s="5">
        <v>0</v>
      </c>
      <c r="AC342" s="5">
        <v>0</v>
      </c>
      <c r="AD342" s="5">
        <v>0</v>
      </c>
      <c r="AE342" s="5">
        <f t="shared" si="237"/>
        <v>0</v>
      </c>
      <c r="AF342" s="5">
        <f t="shared" si="238"/>
        <v>0</v>
      </c>
      <c r="AH342" s="5">
        <v>0</v>
      </c>
      <c r="AJ342" s="3">
        <v>0</v>
      </c>
      <c r="AL342" s="6">
        <f t="shared" si="241"/>
        <v>100</v>
      </c>
      <c r="AM342" s="6">
        <v>100</v>
      </c>
      <c r="AN342" s="6">
        <v>0</v>
      </c>
      <c r="AO342" s="6">
        <v>0</v>
      </c>
      <c r="AP342" s="6">
        <v>0</v>
      </c>
      <c r="AQ342" s="6">
        <v>0</v>
      </c>
      <c r="AR342" s="6">
        <v>0</v>
      </c>
      <c r="AS342" s="6">
        <v>0</v>
      </c>
      <c r="AT342" s="6">
        <v>0</v>
      </c>
      <c r="AU342" s="6">
        <v>0</v>
      </c>
      <c r="AV342" s="6">
        <v>0</v>
      </c>
      <c r="AW342" s="6">
        <v>0</v>
      </c>
      <c r="AX342" s="6">
        <v>0</v>
      </c>
      <c r="AY342" s="6">
        <v>0</v>
      </c>
      <c r="AZ342" s="6"/>
      <c r="BA342" s="6">
        <v>0</v>
      </c>
      <c r="BB342" s="6"/>
      <c r="BC342" s="6">
        <v>0</v>
      </c>
      <c r="BD342" s="6"/>
      <c r="BE342" s="12">
        <f t="shared" si="242"/>
        <v>0</v>
      </c>
      <c r="BF342" s="12">
        <f t="shared" si="243"/>
        <v>0</v>
      </c>
      <c r="BG342" s="3">
        <f t="shared" si="176"/>
        <v>161000</v>
      </c>
      <c r="BH342">
        <v>156000</v>
      </c>
      <c r="BI342">
        <v>0</v>
      </c>
      <c r="BJ342">
        <v>0</v>
      </c>
      <c r="BK342">
        <v>2000</v>
      </c>
      <c r="BL342">
        <v>0</v>
      </c>
      <c r="BN342">
        <v>0</v>
      </c>
      <c r="BO342">
        <v>0</v>
      </c>
      <c r="BP342">
        <v>3000</v>
      </c>
      <c r="BQ342">
        <v>0</v>
      </c>
      <c r="BR342">
        <v>0</v>
      </c>
      <c r="BS342">
        <v>0</v>
      </c>
      <c r="BU342">
        <v>0</v>
      </c>
      <c r="BW342">
        <v>0</v>
      </c>
      <c r="BY342" t="s">
        <v>109</v>
      </c>
      <c r="BZ342" s="12">
        <f t="shared" si="217"/>
        <v>100</v>
      </c>
      <c r="CA342" s="12">
        <v>96.894409937888199</v>
      </c>
      <c r="CB342" s="12">
        <v>0</v>
      </c>
      <c r="CC342" s="12">
        <v>0</v>
      </c>
      <c r="CD342" s="12">
        <v>1.2422360248447204</v>
      </c>
      <c r="CE342" s="12">
        <v>0</v>
      </c>
      <c r="CF342" s="12" t="s">
        <v>357</v>
      </c>
      <c r="CG342" s="12">
        <v>0</v>
      </c>
      <c r="CH342" s="12">
        <v>0</v>
      </c>
      <c r="CI342" s="12">
        <v>1.8633540372670807</v>
      </c>
      <c r="CJ342" s="12">
        <v>0</v>
      </c>
      <c r="CK342" s="12">
        <v>0</v>
      </c>
      <c r="CL342" s="12">
        <v>0</v>
      </c>
      <c r="CM342" s="12" t="s">
        <v>357</v>
      </c>
      <c r="CN342" s="12">
        <v>0</v>
      </c>
      <c r="CP342" s="12">
        <v>0</v>
      </c>
      <c r="CR342" s="12">
        <f t="shared" si="222"/>
        <v>0</v>
      </c>
      <c r="CS342" s="12">
        <f t="shared" si="223"/>
        <v>0</v>
      </c>
      <c r="CT342" s="12">
        <f t="shared" si="224"/>
        <v>1.8633540372670807</v>
      </c>
      <c r="CU342" s="12">
        <f t="shared" si="225"/>
        <v>0</v>
      </c>
      <c r="CX342" t="s">
        <v>116</v>
      </c>
    </row>
    <row r="343" spans="1:102" x14ac:dyDescent="0.2">
      <c r="A343">
        <v>2017</v>
      </c>
      <c r="B343" t="s">
        <v>693</v>
      </c>
      <c r="C343" s="1" t="s">
        <v>296</v>
      </c>
      <c r="D343" s="17">
        <v>55114</v>
      </c>
      <c r="E343" t="s">
        <v>153</v>
      </c>
      <c r="F343" t="s">
        <v>130</v>
      </c>
      <c r="G343" t="s">
        <v>297</v>
      </c>
      <c r="I343" t="s">
        <v>143</v>
      </c>
      <c r="J343">
        <v>1999</v>
      </c>
      <c r="K343">
        <f t="shared" si="218"/>
        <v>18</v>
      </c>
      <c r="L343" t="s">
        <v>165</v>
      </c>
      <c r="M343" t="s">
        <v>149</v>
      </c>
      <c r="N343" t="s">
        <v>356</v>
      </c>
      <c r="Q343" s="3">
        <v>4836131</v>
      </c>
      <c r="AL343" s="6">
        <f t="shared" si="241"/>
        <v>100</v>
      </c>
      <c r="AM343" s="6">
        <v>78</v>
      </c>
      <c r="AN343" s="6">
        <v>0</v>
      </c>
      <c r="AO343" s="6">
        <v>0</v>
      </c>
      <c r="AP343" s="6">
        <v>0</v>
      </c>
      <c r="AQ343" s="6">
        <v>15</v>
      </c>
      <c r="AR343" s="6">
        <v>0</v>
      </c>
      <c r="AS343" s="6">
        <v>5</v>
      </c>
      <c r="AT343" s="6">
        <v>0</v>
      </c>
      <c r="AU343" s="6">
        <v>0</v>
      </c>
      <c r="AV343" s="6">
        <v>2</v>
      </c>
      <c r="AW343" s="6">
        <v>0</v>
      </c>
      <c r="AX343" s="6">
        <v>0</v>
      </c>
      <c r="AY343" s="6">
        <v>0</v>
      </c>
      <c r="AZ343" s="6"/>
      <c r="BA343" s="6">
        <v>0</v>
      </c>
      <c r="BB343" s="6"/>
      <c r="BC343" s="6">
        <v>0</v>
      </c>
      <c r="BD343" s="6"/>
      <c r="BE343" s="12">
        <f t="shared" si="242"/>
        <v>0</v>
      </c>
      <c r="BF343" s="12">
        <f t="shared" si="243"/>
        <v>7</v>
      </c>
      <c r="BG343" s="3">
        <f t="shared" si="176"/>
        <v>0</v>
      </c>
      <c r="BH343" s="5"/>
      <c r="BI343" s="5"/>
      <c r="BJ343" s="5"/>
      <c r="BK343" s="5"/>
      <c r="BL343" s="5"/>
      <c r="BM343" s="5"/>
      <c r="BN343" s="5"/>
      <c r="BO343" s="5"/>
      <c r="BP343" s="5"/>
      <c r="BQ343" s="5"/>
      <c r="BR343" s="5"/>
      <c r="BS343" s="5"/>
      <c r="BT343" s="5"/>
      <c r="BU343" s="5"/>
      <c r="BV343" s="5"/>
      <c r="BW343" s="5"/>
      <c r="BY343" t="s">
        <v>109</v>
      </c>
      <c r="BZ343" s="12">
        <f t="shared" si="217"/>
        <v>100</v>
      </c>
      <c r="CA343" s="12">
        <v>3.5</v>
      </c>
      <c r="CB343" s="12">
        <v>0</v>
      </c>
      <c r="CC343" s="12">
        <v>82</v>
      </c>
      <c r="CD343" s="12">
        <v>12</v>
      </c>
      <c r="CE343" s="12">
        <v>1</v>
      </c>
      <c r="CG343" s="12">
        <v>1</v>
      </c>
      <c r="CH343" s="12">
        <v>0</v>
      </c>
      <c r="CI343" s="12">
        <v>0</v>
      </c>
      <c r="CJ343" s="12">
        <v>0.5</v>
      </c>
      <c r="CK343" s="12">
        <v>0</v>
      </c>
      <c r="CL343" s="12">
        <v>0</v>
      </c>
      <c r="CN343" s="12">
        <v>0</v>
      </c>
      <c r="CP343" s="12">
        <v>0</v>
      </c>
      <c r="CR343" s="12">
        <f t="shared" si="222"/>
        <v>82</v>
      </c>
      <c r="CS343" s="12">
        <f t="shared" si="223"/>
        <v>1</v>
      </c>
      <c r="CT343" s="12">
        <f t="shared" si="224"/>
        <v>0.5</v>
      </c>
      <c r="CU343" s="12">
        <f t="shared" si="225"/>
        <v>0</v>
      </c>
    </row>
    <row r="344" spans="1:102" x14ac:dyDescent="0.2">
      <c r="A344">
        <v>2017</v>
      </c>
      <c r="B344" t="s">
        <v>694</v>
      </c>
      <c r="C344" s="1" t="s">
        <v>589</v>
      </c>
      <c r="D344" s="17">
        <v>78756</v>
      </c>
      <c r="E344" t="s">
        <v>308</v>
      </c>
      <c r="F344" t="s">
        <v>105</v>
      </c>
      <c r="G344" t="s">
        <v>120</v>
      </c>
      <c r="I344" t="s">
        <v>121</v>
      </c>
      <c r="J344">
        <v>2008</v>
      </c>
      <c r="K344">
        <f t="shared" si="218"/>
        <v>9</v>
      </c>
      <c r="L344" t="s">
        <v>131</v>
      </c>
      <c r="M344" t="s">
        <v>131</v>
      </c>
      <c r="N344" t="s">
        <v>356</v>
      </c>
      <c r="O344" s="3">
        <v>7400000</v>
      </c>
      <c r="P344" s="3">
        <v>7400000</v>
      </c>
      <c r="Q344" s="3">
        <v>6800000</v>
      </c>
      <c r="R344" s="4">
        <v>0.91891891891891897</v>
      </c>
      <c r="S344" s="5">
        <f>SUM(T344:AJ344)</f>
        <v>7400000</v>
      </c>
      <c r="T344" s="5">
        <f>P344*(AM344/100)</f>
        <v>2812000</v>
      </c>
      <c r="U344" s="5">
        <f>P344*(AN344/100)</f>
        <v>0</v>
      </c>
      <c r="V344" s="5">
        <f>P344*(AO344/100)</f>
        <v>2220000</v>
      </c>
      <c r="W344" s="5">
        <f>P344*(AP344/100)</f>
        <v>0</v>
      </c>
      <c r="X344" s="5">
        <f>P344*(AQ344/100)</f>
        <v>740000</v>
      </c>
      <c r="Y344" s="5">
        <f>P344*(AR344/100)</f>
        <v>1480000</v>
      </c>
      <c r="Z344" s="5">
        <f>P344*(AS344/100)</f>
        <v>74000</v>
      </c>
      <c r="AA344" s="5">
        <f>P344*(AT344/100)</f>
        <v>0</v>
      </c>
      <c r="AB344" s="5">
        <f>P344*(AU344/100)</f>
        <v>0</v>
      </c>
      <c r="AC344" s="5">
        <f>P344*(AV344/100)</f>
        <v>74000</v>
      </c>
      <c r="AD344" s="5">
        <f>$P$299*AW344</f>
        <v>0</v>
      </c>
      <c r="AE344" s="5">
        <f>P344*(AX344/100)</f>
        <v>0</v>
      </c>
      <c r="AF344" s="5">
        <f>P344*(AY344/100)</f>
        <v>0</v>
      </c>
      <c r="AG344" s="5">
        <f>$P$299*AZ344</f>
        <v>0</v>
      </c>
      <c r="AH344" s="5">
        <f>P344*(BA344/100)</f>
        <v>0</v>
      </c>
      <c r="AI344" s="5">
        <f>$P$299*BB344</f>
        <v>0</v>
      </c>
      <c r="AJ344" s="5">
        <f>P344*(BC344/100)</f>
        <v>0</v>
      </c>
      <c r="AL344" s="6">
        <f t="shared" si="241"/>
        <v>100</v>
      </c>
      <c r="AM344" s="6">
        <v>38</v>
      </c>
      <c r="AN344" s="6">
        <v>0</v>
      </c>
      <c r="AO344" s="6">
        <v>30</v>
      </c>
      <c r="AP344" s="6">
        <v>0</v>
      </c>
      <c r="AQ344" s="6">
        <v>10</v>
      </c>
      <c r="AR344" s="6">
        <v>20</v>
      </c>
      <c r="AS344" s="6">
        <v>1</v>
      </c>
      <c r="AT344" s="6">
        <v>0</v>
      </c>
      <c r="AU344" s="6">
        <v>0</v>
      </c>
      <c r="AV344" s="6">
        <v>1</v>
      </c>
      <c r="AW344" s="6">
        <v>0</v>
      </c>
      <c r="AX344" s="6">
        <v>0</v>
      </c>
      <c r="AY344" s="6">
        <v>0</v>
      </c>
      <c r="AZ344" s="6"/>
      <c r="BA344" s="6">
        <v>0</v>
      </c>
      <c r="BB344" s="6"/>
      <c r="BC344" s="6">
        <v>0</v>
      </c>
      <c r="BD344" s="6"/>
      <c r="BE344" s="12">
        <f t="shared" si="242"/>
        <v>30</v>
      </c>
      <c r="BF344" s="12">
        <f t="shared" si="243"/>
        <v>2</v>
      </c>
      <c r="BG344" s="3">
        <f t="shared" si="176"/>
        <v>7400000</v>
      </c>
      <c r="BH344" s="5">
        <v>0</v>
      </c>
      <c r="BI344" s="5">
        <v>0</v>
      </c>
      <c r="BJ344" s="5">
        <v>370000</v>
      </c>
      <c r="BK344" s="5">
        <v>6364000</v>
      </c>
      <c r="BL344" s="5">
        <v>0</v>
      </c>
      <c r="BM344" s="5">
        <v>0</v>
      </c>
      <c r="BN344" s="5">
        <v>0</v>
      </c>
      <c r="BO344" s="5">
        <v>0</v>
      </c>
      <c r="BP344" s="5">
        <v>444000</v>
      </c>
      <c r="BQ344" s="5">
        <v>222000</v>
      </c>
      <c r="BR344" s="5">
        <v>0</v>
      </c>
      <c r="BS344" s="5">
        <v>0</v>
      </c>
      <c r="BT344" s="5">
        <v>0</v>
      </c>
      <c r="BU344" s="5">
        <v>0</v>
      </c>
      <c r="BV344" s="5"/>
      <c r="BW344" s="5">
        <v>0</v>
      </c>
      <c r="BY344" t="s">
        <v>109</v>
      </c>
      <c r="BZ344" s="12">
        <f t="shared" si="217"/>
        <v>100</v>
      </c>
      <c r="CA344" s="12">
        <v>0</v>
      </c>
      <c r="CB344" s="12">
        <v>0</v>
      </c>
      <c r="CC344" s="12">
        <v>5</v>
      </c>
      <c r="CD344" s="12">
        <v>86</v>
      </c>
      <c r="CE344" s="12">
        <v>0</v>
      </c>
      <c r="CG344" s="12">
        <v>0</v>
      </c>
      <c r="CH344" s="12">
        <v>0</v>
      </c>
      <c r="CI344" s="12">
        <v>6</v>
      </c>
      <c r="CJ344" s="12">
        <v>3</v>
      </c>
      <c r="CK344" s="12">
        <v>0</v>
      </c>
      <c r="CL344" s="12">
        <v>0</v>
      </c>
      <c r="CN344" s="12">
        <v>0</v>
      </c>
      <c r="CP344" s="12">
        <v>0</v>
      </c>
      <c r="CR344" s="12">
        <f t="shared" si="222"/>
        <v>5</v>
      </c>
      <c r="CS344" s="12">
        <f t="shared" si="223"/>
        <v>0</v>
      </c>
      <c r="CT344" s="12">
        <f t="shared" si="224"/>
        <v>9</v>
      </c>
      <c r="CU344" s="12">
        <f t="shared" si="225"/>
        <v>0</v>
      </c>
    </row>
    <row r="345" spans="1:102" x14ac:dyDescent="0.2">
      <c r="A345">
        <v>2017</v>
      </c>
      <c r="B345" t="s">
        <v>695</v>
      </c>
      <c r="C345" s="1" t="s">
        <v>589</v>
      </c>
      <c r="D345" s="17">
        <v>76655</v>
      </c>
      <c r="E345" t="s">
        <v>308</v>
      </c>
      <c r="F345" t="s">
        <v>105</v>
      </c>
      <c r="G345" t="s">
        <v>208</v>
      </c>
      <c r="I345" t="s">
        <v>208</v>
      </c>
      <c r="J345">
        <v>2008</v>
      </c>
      <c r="K345">
        <f t="shared" si="218"/>
        <v>9</v>
      </c>
      <c r="L345" t="s">
        <v>131</v>
      </c>
      <c r="M345" t="s">
        <v>131</v>
      </c>
      <c r="N345" t="s">
        <v>360</v>
      </c>
      <c r="O345" s="3">
        <v>100000</v>
      </c>
      <c r="P345" s="3">
        <v>100000</v>
      </c>
      <c r="Q345" s="3">
        <v>120000</v>
      </c>
      <c r="R345" s="4">
        <v>1.2</v>
      </c>
      <c r="S345" s="5">
        <f>SUM(T345:AJ345)</f>
        <v>100000</v>
      </c>
      <c r="T345" s="5">
        <f>P345*(AM345/100)</f>
        <v>0</v>
      </c>
      <c r="U345" s="5">
        <f>P345*(AN345/100)</f>
        <v>0</v>
      </c>
      <c r="V345" s="5">
        <f>P345*(AO345/100)</f>
        <v>10000</v>
      </c>
      <c r="W345" s="5">
        <f>P345*(AP345/100)</f>
        <v>0</v>
      </c>
      <c r="X345" s="5">
        <f>P345*(AQ345/100)</f>
        <v>70000</v>
      </c>
      <c r="Y345" s="5">
        <f>P345*(AR345/100)</f>
        <v>0</v>
      </c>
      <c r="Z345" s="5">
        <f>P345*(AS345/100)</f>
        <v>0</v>
      </c>
      <c r="AA345" s="5">
        <f>P345*(AT345/100)</f>
        <v>5000</v>
      </c>
      <c r="AB345" s="5">
        <f>P345*(AU345/100)</f>
        <v>5000</v>
      </c>
      <c r="AC345" s="5">
        <f>P345*(AV345/100)</f>
        <v>10000</v>
      </c>
      <c r="AD345" s="5">
        <f>$P$319*AW345</f>
        <v>0</v>
      </c>
      <c r="AE345" s="5">
        <f>P345*(AX345/100)</f>
        <v>0</v>
      </c>
      <c r="AF345" s="5">
        <f>P345*(AY345/100)</f>
        <v>0</v>
      </c>
      <c r="AG345" s="5">
        <f>$P$319*AZ345</f>
        <v>0</v>
      </c>
      <c r="AH345" s="5">
        <f>P345*(BA345/100)</f>
        <v>0</v>
      </c>
      <c r="AI345" s="5">
        <f>$P$319*BB345</f>
        <v>0</v>
      </c>
      <c r="AJ345" s="5">
        <f>P345*(BC345/100)</f>
        <v>0</v>
      </c>
      <c r="AL345" s="6">
        <f t="shared" si="241"/>
        <v>100</v>
      </c>
      <c r="AM345" s="6">
        <v>0</v>
      </c>
      <c r="AN345" s="6">
        <v>0</v>
      </c>
      <c r="AO345" s="6">
        <v>10</v>
      </c>
      <c r="AP345" s="6">
        <v>0</v>
      </c>
      <c r="AQ345" s="6">
        <v>70</v>
      </c>
      <c r="AR345" s="6">
        <v>0</v>
      </c>
      <c r="AS345" s="6">
        <v>0</v>
      </c>
      <c r="AT345" s="6">
        <v>5</v>
      </c>
      <c r="AU345" s="6">
        <v>5</v>
      </c>
      <c r="AV345" s="6">
        <v>10</v>
      </c>
      <c r="AW345" s="6">
        <v>0</v>
      </c>
      <c r="AX345" s="6">
        <v>0</v>
      </c>
      <c r="AY345" s="6">
        <v>0</v>
      </c>
      <c r="AZ345" s="6"/>
      <c r="BA345" s="6">
        <v>0</v>
      </c>
      <c r="BB345" s="6"/>
      <c r="BC345" s="6">
        <v>0</v>
      </c>
      <c r="BD345" s="6"/>
      <c r="BE345" s="12">
        <f t="shared" si="242"/>
        <v>10</v>
      </c>
      <c r="BF345" s="12">
        <f t="shared" si="243"/>
        <v>20</v>
      </c>
      <c r="BG345" s="3">
        <f t="shared" si="176"/>
        <v>100000</v>
      </c>
      <c r="BH345" s="5">
        <v>90000</v>
      </c>
      <c r="BI345" s="5">
        <v>0</v>
      </c>
      <c r="BJ345" s="5">
        <v>0</v>
      </c>
      <c r="BK345" s="5">
        <v>5000</v>
      </c>
      <c r="BL345" s="5">
        <v>0</v>
      </c>
      <c r="BM345" s="5">
        <v>0</v>
      </c>
      <c r="BN345" s="5">
        <v>0</v>
      </c>
      <c r="BO345" s="5">
        <v>0</v>
      </c>
      <c r="BP345" s="5">
        <v>0</v>
      </c>
      <c r="BQ345" s="5">
        <v>0</v>
      </c>
      <c r="BR345" s="5">
        <v>0</v>
      </c>
      <c r="BS345" s="5">
        <v>0</v>
      </c>
      <c r="BT345" s="5">
        <v>0</v>
      </c>
      <c r="BU345" s="5">
        <v>0</v>
      </c>
      <c r="BV345" s="5"/>
      <c r="BW345" s="5">
        <v>5000</v>
      </c>
      <c r="BY345" t="s">
        <v>109</v>
      </c>
      <c r="BZ345" s="12">
        <f t="shared" si="217"/>
        <v>100</v>
      </c>
      <c r="CA345" s="12">
        <v>90</v>
      </c>
      <c r="CB345" s="12">
        <v>0</v>
      </c>
      <c r="CC345" s="12">
        <v>0</v>
      </c>
      <c r="CD345" s="12">
        <v>5</v>
      </c>
      <c r="CE345" s="12">
        <v>0</v>
      </c>
      <c r="CG345" s="12">
        <v>0</v>
      </c>
      <c r="CH345" s="12">
        <v>0</v>
      </c>
      <c r="CI345" s="12">
        <v>0</v>
      </c>
      <c r="CJ345" s="12">
        <v>0</v>
      </c>
      <c r="CK345" s="12">
        <v>0</v>
      </c>
      <c r="CL345" s="12">
        <v>0</v>
      </c>
      <c r="CN345" s="12">
        <v>0</v>
      </c>
      <c r="CP345" s="12">
        <v>5</v>
      </c>
      <c r="CQ345" t="s">
        <v>592</v>
      </c>
      <c r="CR345" s="12">
        <f t="shared" si="222"/>
        <v>0</v>
      </c>
      <c r="CS345" s="12">
        <f t="shared" si="223"/>
        <v>0</v>
      </c>
      <c r="CT345" s="12">
        <f t="shared" si="224"/>
        <v>0</v>
      </c>
      <c r="CU345" s="12">
        <f t="shared" si="225"/>
        <v>5</v>
      </c>
      <c r="CX345" t="s">
        <v>110</v>
      </c>
    </row>
    <row r="346" spans="1:102" x14ac:dyDescent="0.2">
      <c r="A346">
        <v>2017</v>
      </c>
      <c r="B346" t="s">
        <v>696</v>
      </c>
      <c r="C346" s="1" t="s">
        <v>310</v>
      </c>
      <c r="D346" s="18">
        <v>72336</v>
      </c>
      <c r="E346" t="s">
        <v>308</v>
      </c>
      <c r="F346" t="s">
        <v>105</v>
      </c>
      <c r="G346" t="s">
        <v>106</v>
      </c>
      <c r="I346" t="s">
        <v>106</v>
      </c>
      <c r="J346">
        <v>2010</v>
      </c>
      <c r="K346">
        <f t="shared" si="218"/>
        <v>7</v>
      </c>
      <c r="L346" t="s">
        <v>131</v>
      </c>
      <c r="M346" t="s">
        <v>131</v>
      </c>
      <c r="N346" t="s">
        <v>356</v>
      </c>
      <c r="P346" s="3">
        <v>75000</v>
      </c>
      <c r="Q346" s="3">
        <v>45000</v>
      </c>
      <c r="BE346" s="12"/>
      <c r="BF346" s="12"/>
      <c r="BG346" s="3">
        <f t="shared" si="176"/>
        <v>75000</v>
      </c>
      <c r="BH346" s="5">
        <v>7500</v>
      </c>
      <c r="BI346" s="5">
        <v>3750</v>
      </c>
      <c r="BJ346" s="5">
        <v>0</v>
      </c>
      <c r="BK346" s="5">
        <v>7500</v>
      </c>
      <c r="BL346" s="5">
        <v>0</v>
      </c>
      <c r="BM346" s="5">
        <v>0</v>
      </c>
      <c r="BN346" s="5">
        <v>22500</v>
      </c>
      <c r="BO346" s="5">
        <v>0</v>
      </c>
      <c r="BP346" s="5">
        <v>33750</v>
      </c>
      <c r="BQ346" s="5">
        <v>0</v>
      </c>
      <c r="BR346" s="5">
        <v>0</v>
      </c>
      <c r="BS346" s="5">
        <v>0</v>
      </c>
      <c r="BT346" s="5">
        <v>0</v>
      </c>
      <c r="BU346" s="5">
        <v>0</v>
      </c>
      <c r="BV346" s="5"/>
      <c r="BW346" s="5">
        <v>0</v>
      </c>
      <c r="BY346" t="s">
        <v>109</v>
      </c>
      <c r="BZ346" s="12">
        <f t="shared" si="217"/>
        <v>100</v>
      </c>
      <c r="CA346" s="12">
        <v>10</v>
      </c>
      <c r="CB346" s="12">
        <v>5</v>
      </c>
      <c r="CC346" s="12">
        <v>0</v>
      </c>
      <c r="CD346" s="12">
        <v>10</v>
      </c>
      <c r="CE346" s="12">
        <v>0</v>
      </c>
      <c r="CG346" s="12">
        <v>30</v>
      </c>
      <c r="CH346" s="12">
        <v>0</v>
      </c>
      <c r="CI346" s="12">
        <v>45</v>
      </c>
      <c r="CJ346" s="12">
        <v>0</v>
      </c>
      <c r="CK346" s="12">
        <v>0</v>
      </c>
      <c r="CL346" s="12">
        <v>0</v>
      </c>
      <c r="CN346" s="12">
        <v>0</v>
      </c>
      <c r="CP346" s="12">
        <v>0</v>
      </c>
      <c r="CR346" s="12">
        <f t="shared" si="222"/>
        <v>5</v>
      </c>
      <c r="CS346" s="12">
        <f t="shared" si="223"/>
        <v>0</v>
      </c>
      <c r="CT346" s="12">
        <f t="shared" si="224"/>
        <v>45</v>
      </c>
      <c r="CU346" s="12">
        <f t="shared" si="225"/>
        <v>0</v>
      </c>
      <c r="CX346" t="s">
        <v>126</v>
      </c>
    </row>
    <row r="347" spans="1:102" x14ac:dyDescent="0.2">
      <c r="A347">
        <v>2017</v>
      </c>
      <c r="B347" t="s">
        <v>697</v>
      </c>
      <c r="C347" s="1" t="s">
        <v>307</v>
      </c>
      <c r="D347" s="17">
        <v>70117</v>
      </c>
      <c r="E347" t="s">
        <v>308</v>
      </c>
      <c r="F347" t="s">
        <v>105</v>
      </c>
      <c r="G347" t="s">
        <v>106</v>
      </c>
      <c r="I347" t="s">
        <v>106</v>
      </c>
      <c r="J347">
        <v>2015</v>
      </c>
      <c r="K347">
        <f t="shared" si="218"/>
        <v>2</v>
      </c>
      <c r="L347" t="s">
        <v>108</v>
      </c>
      <c r="M347" t="s">
        <v>108</v>
      </c>
      <c r="N347" t="s">
        <v>356</v>
      </c>
      <c r="O347" s="3">
        <v>300000</v>
      </c>
      <c r="P347" s="3">
        <v>36000</v>
      </c>
      <c r="Q347" s="3">
        <v>280000</v>
      </c>
      <c r="R347" s="4">
        <v>0.93333333333333335</v>
      </c>
      <c r="S347" s="5">
        <f t="shared" ref="S347:S357" si="244">SUM(T347:AJ347)</f>
        <v>36000</v>
      </c>
      <c r="T347" s="5">
        <f>P347*(AM347/100)</f>
        <v>19800</v>
      </c>
      <c r="U347" s="5">
        <f>P347*(AN347/100)</f>
        <v>0</v>
      </c>
      <c r="V347" s="5">
        <f>P347*(AO347/100)</f>
        <v>0</v>
      </c>
      <c r="W347" s="5">
        <f>P347*(AP347/100)</f>
        <v>10800</v>
      </c>
      <c r="X347" s="5">
        <f>P347*(AQ347/100)</f>
        <v>0</v>
      </c>
      <c r="Y347" s="5">
        <f>P347*(AR347/100)</f>
        <v>1800</v>
      </c>
      <c r="Z347" s="5">
        <f>P347*(AS347/100)</f>
        <v>0</v>
      </c>
      <c r="AA347" s="5">
        <f>P347*(AT347/100)</f>
        <v>1800</v>
      </c>
      <c r="AB347" s="5">
        <f>P347*(AU347/100)</f>
        <v>0</v>
      </c>
      <c r="AC347" s="5">
        <f>P347*(AV347/100)</f>
        <v>1800</v>
      </c>
      <c r="AD347" s="5">
        <f>$P$300*AW347</f>
        <v>0</v>
      </c>
      <c r="AE347" s="5">
        <f>P347*(AX347/100)</f>
        <v>0</v>
      </c>
      <c r="AF347" s="5">
        <f>P347*(AY347/100)</f>
        <v>0</v>
      </c>
      <c r="AG347" s="5">
        <f>$P$300*AZ347</f>
        <v>0</v>
      </c>
      <c r="AH347" s="5">
        <f>P347*(BA347/100)</f>
        <v>0</v>
      </c>
      <c r="AI347" s="5">
        <f>$P$300*BB347</f>
        <v>0</v>
      </c>
      <c r="AJ347" s="5">
        <f>P347*(BC347/100)</f>
        <v>0</v>
      </c>
      <c r="AL347" s="6">
        <f t="shared" ref="AL347:AL357" si="245">SUM(AM347:BC347)</f>
        <v>100</v>
      </c>
      <c r="AM347" s="6">
        <v>55</v>
      </c>
      <c r="AN347" s="6">
        <v>0</v>
      </c>
      <c r="AO347" s="6">
        <v>0</v>
      </c>
      <c r="AP347" s="6">
        <v>30</v>
      </c>
      <c r="AQ347" s="6">
        <v>0</v>
      </c>
      <c r="AR347" s="6">
        <v>5</v>
      </c>
      <c r="AS347" s="6">
        <v>0</v>
      </c>
      <c r="AT347" s="6">
        <v>5</v>
      </c>
      <c r="AU347" s="6">
        <v>0</v>
      </c>
      <c r="AV347" s="6">
        <v>5</v>
      </c>
      <c r="AW347" s="6">
        <v>0</v>
      </c>
      <c r="AX347" s="6">
        <v>0</v>
      </c>
      <c r="AY347" s="6">
        <v>0</v>
      </c>
      <c r="AZ347" s="6"/>
      <c r="BA347" s="6">
        <v>0</v>
      </c>
      <c r="BB347" s="6"/>
      <c r="BC347" s="6">
        <v>0</v>
      </c>
      <c r="BD347" s="6"/>
      <c r="BE347" s="12">
        <f t="shared" ref="BE347:BE357" si="246">AO347+AP347</f>
        <v>30</v>
      </c>
      <c r="BF347" s="12">
        <f t="shared" ref="BF347:BF357" si="247">SUM(AS347:AY347)+BA347+BC347</f>
        <v>10</v>
      </c>
      <c r="BG347" s="3">
        <f t="shared" si="176"/>
        <v>36000</v>
      </c>
      <c r="BH347" s="5">
        <v>34560</v>
      </c>
      <c r="BI347" s="5">
        <v>720</v>
      </c>
      <c r="BJ347" s="5">
        <v>720</v>
      </c>
      <c r="BK347" s="5">
        <v>0</v>
      </c>
      <c r="BL347" s="5">
        <v>0</v>
      </c>
      <c r="BM347" s="5">
        <v>0</v>
      </c>
      <c r="BN347" s="5">
        <v>0</v>
      </c>
      <c r="BO347" s="5">
        <v>0</v>
      </c>
      <c r="BP347" s="5">
        <v>0</v>
      </c>
      <c r="BQ347" s="5">
        <v>0</v>
      </c>
      <c r="BR347" s="5">
        <v>0</v>
      </c>
      <c r="BS347" s="5">
        <v>0</v>
      </c>
      <c r="BT347" s="5">
        <v>0</v>
      </c>
      <c r="BU347" s="5">
        <v>0</v>
      </c>
      <c r="BV347" s="5"/>
      <c r="BW347" s="5">
        <v>0</v>
      </c>
      <c r="BY347" t="s">
        <v>109</v>
      </c>
      <c r="BZ347" s="12">
        <f t="shared" si="217"/>
        <v>100</v>
      </c>
      <c r="CA347" s="12">
        <v>96</v>
      </c>
      <c r="CB347" s="12">
        <v>2</v>
      </c>
      <c r="CC347" s="12">
        <v>2</v>
      </c>
      <c r="CD347" s="12">
        <v>0</v>
      </c>
      <c r="CE347" s="12">
        <v>0</v>
      </c>
      <c r="CG347" s="12">
        <v>0</v>
      </c>
      <c r="CH347" s="12">
        <v>0</v>
      </c>
      <c r="CI347" s="12">
        <v>0</v>
      </c>
      <c r="CJ347" s="12">
        <v>0</v>
      </c>
      <c r="CK347" s="12">
        <v>0</v>
      </c>
      <c r="CL347" s="12">
        <v>0</v>
      </c>
      <c r="CN347" s="12">
        <v>0</v>
      </c>
      <c r="CP347" s="12">
        <v>0</v>
      </c>
      <c r="CR347" s="12">
        <f t="shared" si="222"/>
        <v>4</v>
      </c>
      <c r="CS347" s="12">
        <f t="shared" si="223"/>
        <v>0</v>
      </c>
      <c r="CT347" s="12">
        <f t="shared" si="224"/>
        <v>0</v>
      </c>
      <c r="CU347" s="12">
        <f t="shared" si="225"/>
        <v>0</v>
      </c>
      <c r="CX347" t="s">
        <v>116</v>
      </c>
    </row>
    <row r="348" spans="1:102" x14ac:dyDescent="0.2">
      <c r="A348">
        <v>2017</v>
      </c>
      <c r="B348" t="s">
        <v>698</v>
      </c>
      <c r="C348" s="1" t="s">
        <v>589</v>
      </c>
      <c r="D348" s="17">
        <v>75201</v>
      </c>
      <c r="E348" t="s">
        <v>308</v>
      </c>
      <c r="F348" t="s">
        <v>105</v>
      </c>
      <c r="G348" t="s">
        <v>106</v>
      </c>
      <c r="I348" t="s">
        <v>106</v>
      </c>
      <c r="J348">
        <v>2015</v>
      </c>
      <c r="K348">
        <f t="shared" si="218"/>
        <v>2</v>
      </c>
      <c r="L348" t="s">
        <v>108</v>
      </c>
      <c r="M348" t="s">
        <v>108</v>
      </c>
      <c r="N348" t="s">
        <v>356</v>
      </c>
      <c r="O348" s="3">
        <v>20193</v>
      </c>
      <c r="P348" s="3">
        <v>20193</v>
      </c>
      <c r="Q348" s="3">
        <v>70955</v>
      </c>
      <c r="R348" s="4">
        <v>3.5138414301985836</v>
      </c>
      <c r="S348" s="5">
        <f t="shared" si="244"/>
        <v>20193</v>
      </c>
      <c r="T348" s="5">
        <v>17430.2</v>
      </c>
      <c r="U348" s="5">
        <v>0</v>
      </c>
      <c r="V348" s="5">
        <v>151.80000000000001</v>
      </c>
      <c r="W348" s="5">
        <v>0</v>
      </c>
      <c r="X348" s="5">
        <v>0</v>
      </c>
      <c r="Y348" s="5">
        <v>2526</v>
      </c>
      <c r="Z348" s="5">
        <v>0</v>
      </c>
      <c r="AA348" s="5">
        <v>0</v>
      </c>
      <c r="AB348" s="5">
        <v>0</v>
      </c>
      <c r="AC348" s="5">
        <v>85</v>
      </c>
      <c r="AD348" s="5">
        <v>0</v>
      </c>
      <c r="AE348" s="5">
        <f>P348*(AX348/100)</f>
        <v>0</v>
      </c>
      <c r="AF348" s="5">
        <f>P348*(AY348/100)</f>
        <v>0</v>
      </c>
      <c r="AH348" s="5">
        <v>0</v>
      </c>
      <c r="AJ348" s="3">
        <v>0</v>
      </c>
      <c r="AL348" s="6">
        <f t="shared" si="245"/>
        <v>99.999999999999986</v>
      </c>
      <c r="AM348" s="6">
        <v>86.31803100084187</v>
      </c>
      <c r="AN348" s="6">
        <v>0</v>
      </c>
      <c r="AO348" s="6">
        <v>0.75174565443470509</v>
      </c>
      <c r="AP348" s="6">
        <v>0</v>
      </c>
      <c r="AQ348" s="6">
        <v>0</v>
      </c>
      <c r="AR348" s="6">
        <v>12.509285395929282</v>
      </c>
      <c r="AS348" s="6">
        <v>0</v>
      </c>
      <c r="AT348" s="6">
        <v>0</v>
      </c>
      <c r="AU348" s="6">
        <v>0</v>
      </c>
      <c r="AV348" s="6">
        <v>0.4209379487941366</v>
      </c>
      <c r="AW348" s="6">
        <v>0</v>
      </c>
      <c r="AX348" s="6">
        <v>0</v>
      </c>
      <c r="AY348" s="6">
        <v>0</v>
      </c>
      <c r="AZ348" s="6"/>
      <c r="BA348" s="6">
        <v>0</v>
      </c>
      <c r="BB348" s="6"/>
      <c r="BC348" s="6">
        <v>0</v>
      </c>
      <c r="BD348" s="6"/>
      <c r="BE348" s="12">
        <f t="shared" si="246"/>
        <v>0.75174565443470509</v>
      </c>
      <c r="BF348" s="12">
        <f t="shared" si="247"/>
        <v>0.4209379487941366</v>
      </c>
      <c r="BG348" s="3">
        <f t="shared" si="176"/>
        <v>20193</v>
      </c>
      <c r="BH348">
        <v>0</v>
      </c>
      <c r="BI348">
        <v>0</v>
      </c>
      <c r="BJ348">
        <v>0</v>
      </c>
      <c r="BK348">
        <v>20193</v>
      </c>
      <c r="BL348">
        <v>0</v>
      </c>
      <c r="BN348">
        <v>0</v>
      </c>
      <c r="BO348">
        <v>0</v>
      </c>
      <c r="BP348">
        <v>0</v>
      </c>
      <c r="BQ348">
        <v>0</v>
      </c>
      <c r="BR348">
        <v>0</v>
      </c>
      <c r="BS348">
        <v>0</v>
      </c>
      <c r="BU348">
        <v>0</v>
      </c>
      <c r="BW348">
        <v>0</v>
      </c>
      <c r="BY348" t="s">
        <v>109</v>
      </c>
      <c r="BZ348" s="12">
        <f t="shared" si="217"/>
        <v>100</v>
      </c>
      <c r="CA348" s="12">
        <v>0</v>
      </c>
      <c r="CB348" s="12">
        <v>0</v>
      </c>
      <c r="CC348" s="12">
        <v>0</v>
      </c>
      <c r="CD348" s="12">
        <v>100</v>
      </c>
      <c r="CE348" s="12">
        <v>0</v>
      </c>
      <c r="CF348" s="12" t="s">
        <v>357</v>
      </c>
      <c r="CG348" s="12">
        <v>0</v>
      </c>
      <c r="CH348" s="12">
        <v>0</v>
      </c>
      <c r="CI348" s="12">
        <v>0</v>
      </c>
      <c r="CJ348" s="12">
        <v>0</v>
      </c>
      <c r="CK348" s="12">
        <v>0</v>
      </c>
      <c r="CL348" s="12">
        <v>0</v>
      </c>
      <c r="CM348" s="12" t="s">
        <v>357</v>
      </c>
      <c r="CN348" s="12">
        <v>0</v>
      </c>
      <c r="CP348" s="12">
        <v>0</v>
      </c>
      <c r="CR348" s="12">
        <f t="shared" si="222"/>
        <v>0</v>
      </c>
      <c r="CS348" s="12">
        <f t="shared" si="223"/>
        <v>0</v>
      </c>
      <c r="CT348" s="12">
        <f t="shared" si="224"/>
        <v>0</v>
      </c>
      <c r="CU348" s="12">
        <f t="shared" si="225"/>
        <v>0</v>
      </c>
      <c r="CX348" t="s">
        <v>116</v>
      </c>
    </row>
    <row r="349" spans="1:102" x14ac:dyDescent="0.2">
      <c r="A349">
        <v>2017</v>
      </c>
      <c r="B349" t="s">
        <v>699</v>
      </c>
      <c r="C349" s="1" t="s">
        <v>152</v>
      </c>
      <c r="D349" s="17">
        <v>50010</v>
      </c>
      <c r="E349" t="s">
        <v>153</v>
      </c>
      <c r="F349" t="s">
        <v>130</v>
      </c>
      <c r="G349" t="s">
        <v>120</v>
      </c>
      <c r="I349" t="s">
        <v>121</v>
      </c>
      <c r="J349">
        <v>2013</v>
      </c>
      <c r="K349">
        <f t="shared" si="218"/>
        <v>4</v>
      </c>
      <c r="L349" t="s">
        <v>122</v>
      </c>
      <c r="M349" t="s">
        <v>122</v>
      </c>
      <c r="N349" t="s">
        <v>356</v>
      </c>
      <c r="O349" s="3">
        <v>305000</v>
      </c>
      <c r="P349" s="3">
        <v>278000</v>
      </c>
      <c r="Q349" s="3">
        <v>440000</v>
      </c>
      <c r="R349" s="4">
        <v>1.4426229508196722</v>
      </c>
      <c r="S349" s="5">
        <f t="shared" si="244"/>
        <v>278000</v>
      </c>
      <c r="T349" s="5">
        <v>0</v>
      </c>
      <c r="U349" s="5">
        <v>278000</v>
      </c>
      <c r="V349" s="5">
        <v>0</v>
      </c>
      <c r="W349" s="5">
        <v>0</v>
      </c>
      <c r="X349" s="5">
        <v>0</v>
      </c>
      <c r="Y349" s="5">
        <v>0</v>
      </c>
      <c r="Z349" s="5">
        <v>0</v>
      </c>
      <c r="AA349" s="5">
        <v>0</v>
      </c>
      <c r="AB349" s="5">
        <v>0</v>
      </c>
      <c r="AC349" s="5">
        <v>0</v>
      </c>
      <c r="AD349" s="5">
        <v>0</v>
      </c>
      <c r="AE349" s="5">
        <v>0</v>
      </c>
      <c r="AF349" s="5">
        <v>0</v>
      </c>
      <c r="AH349" s="5">
        <v>0</v>
      </c>
      <c r="AJ349" s="3">
        <v>0</v>
      </c>
      <c r="AL349" s="6">
        <f t="shared" si="245"/>
        <v>100</v>
      </c>
      <c r="AM349" s="6">
        <v>0</v>
      </c>
      <c r="AN349" s="6">
        <v>100</v>
      </c>
      <c r="AO349" s="6">
        <v>0</v>
      </c>
      <c r="AP349" s="6">
        <v>0</v>
      </c>
      <c r="AQ349" s="6">
        <v>0</v>
      </c>
      <c r="AR349" s="6">
        <v>0</v>
      </c>
      <c r="AS349" s="6">
        <v>0</v>
      </c>
      <c r="AT349" s="6">
        <v>0</v>
      </c>
      <c r="AU349" s="6">
        <v>0</v>
      </c>
      <c r="AV349" s="6">
        <v>0</v>
      </c>
      <c r="AW349" s="6">
        <v>0</v>
      </c>
      <c r="AX349" s="6">
        <v>0</v>
      </c>
      <c r="AY349" s="6">
        <v>0</v>
      </c>
      <c r="AZ349" s="6"/>
      <c r="BA349" s="6">
        <v>0</v>
      </c>
      <c r="BB349" s="6"/>
      <c r="BC349" s="6">
        <v>0</v>
      </c>
      <c r="BD349" s="6"/>
      <c r="BE349" s="12">
        <f t="shared" si="246"/>
        <v>0</v>
      </c>
      <c r="BF349" s="12">
        <f t="shared" si="247"/>
        <v>0</v>
      </c>
      <c r="BG349" s="3">
        <f t="shared" si="176"/>
        <v>278000</v>
      </c>
      <c r="BH349">
        <v>0</v>
      </c>
      <c r="BI349">
        <v>71400</v>
      </c>
      <c r="BJ349">
        <v>0</v>
      </c>
      <c r="BK349">
        <v>46312</v>
      </c>
      <c r="BL349">
        <v>3000</v>
      </c>
      <c r="BN349">
        <v>11500</v>
      </c>
      <c r="BO349">
        <v>0</v>
      </c>
      <c r="BP349">
        <v>0</v>
      </c>
      <c r="BQ349">
        <v>46171</v>
      </c>
      <c r="BR349">
        <v>8500</v>
      </c>
      <c r="BS349">
        <v>3600</v>
      </c>
      <c r="BU349">
        <v>32500</v>
      </c>
      <c r="BV349" t="s">
        <v>700</v>
      </c>
      <c r="BW349">
        <v>55017</v>
      </c>
      <c r="BX349" t="s">
        <v>132</v>
      </c>
      <c r="BY349" t="s">
        <v>109</v>
      </c>
      <c r="BZ349" s="12">
        <f t="shared" si="217"/>
        <v>99.999999999999986</v>
      </c>
      <c r="CA349" s="12">
        <v>0</v>
      </c>
      <c r="CB349" s="12">
        <v>25.68345323741007</v>
      </c>
      <c r="CC349" s="12">
        <v>0</v>
      </c>
      <c r="CD349" s="12">
        <v>16.658992805755396</v>
      </c>
      <c r="CE349" s="12">
        <v>1.079136690647482</v>
      </c>
      <c r="CF349" s="12" t="s">
        <v>357</v>
      </c>
      <c r="CG349" s="12">
        <v>4.1366906474820144</v>
      </c>
      <c r="CH349" s="12">
        <v>0</v>
      </c>
      <c r="CI349" s="12">
        <v>0</v>
      </c>
      <c r="CJ349" s="12">
        <v>16.608273381294964</v>
      </c>
      <c r="CK349" s="12">
        <v>3.0575539568345325</v>
      </c>
      <c r="CL349" s="12">
        <v>1.2949640287769784</v>
      </c>
      <c r="CM349" s="12" t="s">
        <v>357</v>
      </c>
      <c r="CN349" s="12">
        <v>11.690647482014388</v>
      </c>
      <c r="CP349" s="12">
        <v>19.790287769784172</v>
      </c>
      <c r="CR349" s="12">
        <f t="shared" si="222"/>
        <v>25.68345323741007</v>
      </c>
      <c r="CS349" s="12">
        <f t="shared" si="223"/>
        <v>1.079136690647482</v>
      </c>
      <c r="CT349" s="12">
        <f t="shared" si="224"/>
        <v>20.960791366906474</v>
      </c>
      <c r="CU349" s="12">
        <f t="shared" si="225"/>
        <v>31.480935251798559</v>
      </c>
      <c r="CX349" t="s">
        <v>110</v>
      </c>
    </row>
    <row r="350" spans="1:102" x14ac:dyDescent="0.2">
      <c r="A350">
        <v>2017</v>
      </c>
      <c r="B350" t="s">
        <v>701</v>
      </c>
      <c r="C350" s="1" t="s">
        <v>128</v>
      </c>
      <c r="D350" s="17">
        <v>49686</v>
      </c>
      <c r="E350" t="s">
        <v>129</v>
      </c>
      <c r="F350" t="s">
        <v>130</v>
      </c>
      <c r="G350" t="s">
        <v>120</v>
      </c>
      <c r="I350" t="s">
        <v>121</v>
      </c>
      <c r="J350">
        <v>2007</v>
      </c>
      <c r="K350">
        <f t="shared" si="218"/>
        <v>10</v>
      </c>
      <c r="L350" t="s">
        <v>131</v>
      </c>
      <c r="M350" t="s">
        <v>131</v>
      </c>
      <c r="N350" t="s">
        <v>356</v>
      </c>
      <c r="O350" s="3">
        <v>6600545</v>
      </c>
      <c r="P350" s="3">
        <v>6725514</v>
      </c>
      <c r="Q350" s="3">
        <v>9581732</v>
      </c>
      <c r="R350" s="4">
        <v>1.4516577040229255</v>
      </c>
      <c r="S350" s="5">
        <f t="shared" si="244"/>
        <v>6725514</v>
      </c>
      <c r="T350" s="5">
        <v>883044</v>
      </c>
      <c r="U350" s="5">
        <v>457600</v>
      </c>
      <c r="V350" s="5">
        <v>1354147</v>
      </c>
      <c r="W350" s="5">
        <v>130962</v>
      </c>
      <c r="X350" s="5">
        <v>522366</v>
      </c>
      <c r="Y350" s="5">
        <v>250599</v>
      </c>
      <c r="Z350" s="5">
        <v>50982</v>
      </c>
      <c r="AA350" s="5">
        <v>24542</v>
      </c>
      <c r="AB350" s="5">
        <v>52051</v>
      </c>
      <c r="AC350" s="5">
        <v>2726531</v>
      </c>
      <c r="AD350" s="5">
        <v>27439</v>
      </c>
      <c r="AE350" s="5">
        <v>26988</v>
      </c>
      <c r="AF350" s="5">
        <v>218263</v>
      </c>
      <c r="AG350" s="5" t="s">
        <v>702</v>
      </c>
      <c r="AH350" s="5">
        <v>0</v>
      </c>
      <c r="AJ350" s="3">
        <v>0</v>
      </c>
      <c r="AL350" s="6">
        <f t="shared" si="245"/>
        <v>99.999999999999986</v>
      </c>
      <c r="AM350" s="6">
        <v>13.129762275418653</v>
      </c>
      <c r="AN350" s="6">
        <v>6.8039409329904004</v>
      </c>
      <c r="AO350" s="6">
        <v>20.134475967190017</v>
      </c>
      <c r="AP350" s="6">
        <v>1.9472415045154914</v>
      </c>
      <c r="AQ350" s="6">
        <v>7.7669305275403486</v>
      </c>
      <c r="AR350" s="6">
        <v>3.7260943921906939</v>
      </c>
      <c r="AS350" s="6">
        <v>0.75803871644605902</v>
      </c>
      <c r="AT350" s="6">
        <v>0.36490891253813462</v>
      </c>
      <c r="AU350" s="6">
        <v>0.77393341237561919</v>
      </c>
      <c r="AV350" s="6">
        <v>40.540113365313047</v>
      </c>
      <c r="AW350" s="6">
        <v>0.40798368719476313</v>
      </c>
      <c r="AX350" s="6">
        <v>0.40127788002522929</v>
      </c>
      <c r="AY350" s="6">
        <v>3.245298426261547</v>
      </c>
      <c r="AZ350" s="6"/>
      <c r="BA350" s="6">
        <v>0</v>
      </c>
      <c r="BB350" s="6"/>
      <c r="BC350" s="6">
        <v>0</v>
      </c>
      <c r="BD350" s="6"/>
      <c r="BE350" s="12">
        <f t="shared" si="246"/>
        <v>22.08171747170551</v>
      </c>
      <c r="BF350" s="12">
        <f t="shared" si="247"/>
        <v>46.491554400154399</v>
      </c>
      <c r="BG350" s="3">
        <f t="shared" ref="BG350:BG413" si="248">SUM(BH350:BW350)</f>
        <v>6725514</v>
      </c>
      <c r="BH350">
        <v>0</v>
      </c>
      <c r="BI350">
        <v>957007</v>
      </c>
      <c r="BJ350">
        <v>457121</v>
      </c>
      <c r="BK350">
        <v>2691318</v>
      </c>
      <c r="BL350">
        <v>30533</v>
      </c>
      <c r="BN350">
        <v>104810</v>
      </c>
      <c r="BO350">
        <v>32450</v>
      </c>
      <c r="BP350">
        <v>502755</v>
      </c>
      <c r="BQ350">
        <v>62576</v>
      </c>
      <c r="BR350">
        <v>90406</v>
      </c>
      <c r="BS350">
        <v>18134</v>
      </c>
      <c r="BU350">
        <v>1487115</v>
      </c>
      <c r="BW350">
        <v>291289</v>
      </c>
      <c r="BY350" t="s">
        <v>109</v>
      </c>
      <c r="BZ350" s="12">
        <f t="shared" si="217"/>
        <v>99.999999768231959</v>
      </c>
      <c r="CA350" s="12">
        <v>0</v>
      </c>
      <c r="CB350" s="12">
        <v>14.229499782470157</v>
      </c>
      <c r="CC350" s="12">
        <v>6.7968188007637789</v>
      </c>
      <c r="CD350" s="12">
        <v>40.016539768000001</v>
      </c>
      <c r="CE350" s="12">
        <v>0.45398760600305049</v>
      </c>
      <c r="CF350" s="12" t="s">
        <v>357</v>
      </c>
      <c r="CG350" s="12">
        <v>1.5583939011947636</v>
      </c>
      <c r="CH350" s="12">
        <v>0.48249100366157882</v>
      </c>
      <c r="CI350" s="12">
        <v>7.4753394313059189</v>
      </c>
      <c r="CJ350" s="12">
        <v>0.93042702758480611</v>
      </c>
      <c r="CK350" s="12">
        <v>1.3442243968267704</v>
      </c>
      <c r="CL350" s="12">
        <v>0.26962994947300684</v>
      </c>
      <c r="CM350" s="12" t="s">
        <v>357</v>
      </c>
      <c r="CN350" s="12">
        <v>22.111544188295497</v>
      </c>
      <c r="CP350" s="12">
        <v>4.3311039126526243</v>
      </c>
      <c r="CR350" s="12">
        <f t="shared" si="222"/>
        <v>21.026318583233937</v>
      </c>
      <c r="CS350" s="12">
        <f t="shared" si="223"/>
        <v>0.45398760600305049</v>
      </c>
      <c r="CT350" s="12">
        <f t="shared" si="224"/>
        <v>10.502111808852082</v>
      </c>
      <c r="CU350" s="12">
        <f t="shared" si="225"/>
        <v>26.442648100948119</v>
      </c>
      <c r="CX350" t="s">
        <v>116</v>
      </c>
    </row>
    <row r="351" spans="1:102" x14ac:dyDescent="0.2">
      <c r="A351">
        <v>2017</v>
      </c>
      <c r="B351" t="s">
        <v>703</v>
      </c>
      <c r="C351" s="1" t="s">
        <v>222</v>
      </c>
      <c r="D351" s="17">
        <v>5855</v>
      </c>
      <c r="E351" t="s">
        <v>141</v>
      </c>
      <c r="F351" t="s">
        <v>137</v>
      </c>
      <c r="G351" t="s">
        <v>106</v>
      </c>
      <c r="I351" t="s">
        <v>106</v>
      </c>
      <c r="J351">
        <v>2009</v>
      </c>
      <c r="K351">
        <f t="shared" si="218"/>
        <v>8</v>
      </c>
      <c r="L351" t="s">
        <v>131</v>
      </c>
      <c r="M351" t="s">
        <v>131</v>
      </c>
      <c r="N351" t="s">
        <v>356</v>
      </c>
      <c r="O351" s="3">
        <v>357144</v>
      </c>
      <c r="P351" s="3">
        <v>357144</v>
      </c>
      <c r="Q351" s="3">
        <v>414473</v>
      </c>
      <c r="R351" s="4">
        <v>1.1605206863338038</v>
      </c>
      <c r="S351" s="5">
        <f t="shared" si="244"/>
        <v>357144</v>
      </c>
      <c r="T351" s="5">
        <v>114465</v>
      </c>
      <c r="U351" s="5">
        <v>0</v>
      </c>
      <c r="V351" s="5">
        <v>43115</v>
      </c>
      <c r="W351" s="5">
        <v>0</v>
      </c>
      <c r="X351" s="5">
        <v>150388</v>
      </c>
      <c r="Y351" s="5">
        <v>25055</v>
      </c>
      <c r="Z351" s="5">
        <v>2995</v>
      </c>
      <c r="AA351" s="5">
        <v>11712</v>
      </c>
      <c r="AB351" s="5">
        <v>0</v>
      </c>
      <c r="AC351" s="5">
        <v>9414</v>
      </c>
      <c r="AD351" s="5">
        <v>0</v>
      </c>
      <c r="AE351" s="5">
        <v>0</v>
      </c>
      <c r="AF351" s="5">
        <v>0</v>
      </c>
      <c r="AH351" s="5">
        <v>0</v>
      </c>
      <c r="AJ351" s="3">
        <v>0</v>
      </c>
      <c r="AL351" s="6">
        <f t="shared" si="245"/>
        <v>99.999999999999986</v>
      </c>
      <c r="AM351" s="6">
        <v>32.050097439688194</v>
      </c>
      <c r="AN351" s="6">
        <v>0</v>
      </c>
      <c r="AO351" s="6">
        <v>12.072161369083618</v>
      </c>
      <c r="AP351" s="6">
        <v>0</v>
      </c>
      <c r="AQ351" s="6">
        <v>42.108505252783189</v>
      </c>
      <c r="AR351" s="6">
        <v>7.0153775507918379</v>
      </c>
      <c r="AS351" s="6">
        <v>0.83859731648858715</v>
      </c>
      <c r="AT351" s="6">
        <v>3.27934950608158</v>
      </c>
      <c r="AU351" s="6">
        <v>0</v>
      </c>
      <c r="AV351" s="6">
        <v>2.6359115650829916</v>
      </c>
      <c r="AW351" s="6">
        <v>0</v>
      </c>
      <c r="AX351" s="6">
        <v>0</v>
      </c>
      <c r="AY351" s="6">
        <v>0</v>
      </c>
      <c r="AZ351" s="6"/>
      <c r="BA351" s="6">
        <v>0</v>
      </c>
      <c r="BB351" s="6"/>
      <c r="BC351" s="6">
        <v>0</v>
      </c>
      <c r="BD351" s="6"/>
      <c r="BE351" s="12">
        <f t="shared" si="246"/>
        <v>12.072161369083618</v>
      </c>
      <c r="BF351" s="12">
        <f t="shared" si="247"/>
        <v>6.7538583876531586</v>
      </c>
      <c r="BG351" s="3">
        <f t="shared" si="248"/>
        <v>212085.3</v>
      </c>
      <c r="BH351">
        <v>0</v>
      </c>
      <c r="BI351">
        <v>0</v>
      </c>
      <c r="BJ351">
        <v>0</v>
      </c>
      <c r="BK351">
        <v>45.76</v>
      </c>
      <c r="BL351">
        <v>0</v>
      </c>
      <c r="BN351">
        <v>0</v>
      </c>
      <c r="BO351">
        <v>0</v>
      </c>
      <c r="BP351">
        <v>179062.23</v>
      </c>
      <c r="BQ351">
        <v>0</v>
      </c>
      <c r="BR351">
        <v>3370.36</v>
      </c>
      <c r="BS351">
        <v>20759.8</v>
      </c>
      <c r="BU351">
        <v>8847.15</v>
      </c>
      <c r="BV351" t="s">
        <v>704</v>
      </c>
      <c r="BW351">
        <v>0</v>
      </c>
      <c r="BY351" t="s">
        <v>109</v>
      </c>
      <c r="BZ351" s="12">
        <f t="shared" si="217"/>
        <v>99.999649217122482</v>
      </c>
      <c r="CA351" s="12">
        <v>0</v>
      </c>
      <c r="CB351" s="12">
        <v>0</v>
      </c>
      <c r="CC351" s="12">
        <v>26.63</v>
      </c>
      <c r="CD351" s="12">
        <v>13.998768003942388</v>
      </c>
      <c r="CE351" s="12">
        <v>0</v>
      </c>
      <c r="CF351" s="12" t="s">
        <v>357</v>
      </c>
      <c r="CG351" s="12">
        <v>0</v>
      </c>
      <c r="CH351" s="12">
        <v>0</v>
      </c>
      <c r="CI351" s="12">
        <v>50.137263960755327</v>
      </c>
      <c r="CJ351" s="12">
        <v>0</v>
      </c>
      <c r="CK351" s="12">
        <v>0.94369778016710337</v>
      </c>
      <c r="CL351" s="12">
        <v>5.8127253992787224</v>
      </c>
      <c r="CM351" s="12" t="s">
        <v>357</v>
      </c>
      <c r="CN351" s="12">
        <v>2.4771940729789663</v>
      </c>
      <c r="CP351" s="12">
        <v>0</v>
      </c>
      <c r="CR351" s="12">
        <f t="shared" si="222"/>
        <v>26.63</v>
      </c>
      <c r="CS351" s="12">
        <f t="shared" si="223"/>
        <v>0</v>
      </c>
      <c r="CT351" s="12">
        <f t="shared" si="224"/>
        <v>56.893687140201152</v>
      </c>
      <c r="CU351" s="12">
        <f t="shared" si="225"/>
        <v>2.4771940729789663</v>
      </c>
      <c r="CX351" t="s">
        <v>116</v>
      </c>
    </row>
    <row r="352" spans="1:102" x14ac:dyDescent="0.2">
      <c r="A352">
        <v>2017</v>
      </c>
      <c r="B352" t="s">
        <v>705</v>
      </c>
      <c r="C352" s="1" t="s">
        <v>344</v>
      </c>
      <c r="D352" s="17">
        <v>30344</v>
      </c>
      <c r="E352" t="s">
        <v>119</v>
      </c>
      <c r="F352" t="s">
        <v>105</v>
      </c>
      <c r="G352" t="s">
        <v>106</v>
      </c>
      <c r="I352" t="s">
        <v>106</v>
      </c>
      <c r="J352">
        <v>2016</v>
      </c>
      <c r="K352">
        <f t="shared" si="218"/>
        <v>1</v>
      </c>
      <c r="L352" t="s">
        <v>108</v>
      </c>
      <c r="M352" t="s">
        <v>108</v>
      </c>
      <c r="N352" t="s">
        <v>356</v>
      </c>
      <c r="O352" s="3">
        <v>601035</v>
      </c>
      <c r="P352" s="3">
        <v>261736</v>
      </c>
      <c r="Q352" s="3">
        <v>574691</v>
      </c>
      <c r="R352" s="4">
        <v>0.95616894190854107</v>
      </c>
      <c r="S352" s="5">
        <f t="shared" si="244"/>
        <v>261735.99999999994</v>
      </c>
      <c r="T352" s="5">
        <f>P352*(AM352/100)</f>
        <v>230327.67999999999</v>
      </c>
      <c r="U352" s="5">
        <f>P352*(AN352/100)</f>
        <v>0</v>
      </c>
      <c r="V352" s="5">
        <f>P352*(AO352/100)</f>
        <v>0</v>
      </c>
      <c r="W352" s="5">
        <f>P352*(AP352/100)</f>
        <v>0</v>
      </c>
      <c r="X352" s="5">
        <f>P352*(AQ352/100)</f>
        <v>7852.08</v>
      </c>
      <c r="Y352" s="5">
        <f>P352*(AR352/100)</f>
        <v>13086.800000000001</v>
      </c>
      <c r="Z352" s="5">
        <f>P352*(AS352/100)</f>
        <v>2617.36</v>
      </c>
      <c r="AA352" s="5">
        <f>P352*(AT352/100)</f>
        <v>0</v>
      </c>
      <c r="AB352" s="5">
        <f>P352*(AU352/100)</f>
        <v>0</v>
      </c>
      <c r="AC352" s="5">
        <f>P352*(AV352/100)</f>
        <v>7852.08</v>
      </c>
      <c r="AD352" s="5">
        <f>$P$301*AW352</f>
        <v>0</v>
      </c>
      <c r="AE352" s="5">
        <f>P352*(AX352/100)</f>
        <v>0</v>
      </c>
      <c r="AF352" s="5">
        <f>P352*(AY352/100)</f>
        <v>0</v>
      </c>
      <c r="AG352" s="5">
        <f>$P$301*AZ352</f>
        <v>0</v>
      </c>
      <c r="AH352" s="5">
        <f>P352*(BA352/100)</f>
        <v>0</v>
      </c>
      <c r="AI352" s="5">
        <f>$P$301*BB352</f>
        <v>0</v>
      </c>
      <c r="AJ352" s="5">
        <f>P352*(BC352/100)</f>
        <v>0</v>
      </c>
      <c r="AL352" s="6">
        <f t="shared" si="245"/>
        <v>100</v>
      </c>
      <c r="AM352" s="6">
        <v>88</v>
      </c>
      <c r="AN352" s="6">
        <v>0</v>
      </c>
      <c r="AO352" s="6">
        <v>0</v>
      </c>
      <c r="AP352" s="6">
        <v>0</v>
      </c>
      <c r="AQ352" s="6">
        <v>3</v>
      </c>
      <c r="AR352" s="6">
        <v>5</v>
      </c>
      <c r="AS352" s="6">
        <v>1</v>
      </c>
      <c r="AT352" s="6">
        <v>0</v>
      </c>
      <c r="AU352" s="6">
        <v>0</v>
      </c>
      <c r="AV352" s="6">
        <v>3</v>
      </c>
      <c r="AW352" s="6">
        <v>0</v>
      </c>
      <c r="AX352" s="6">
        <v>0</v>
      </c>
      <c r="AY352" s="6">
        <v>0</v>
      </c>
      <c r="AZ352" s="6"/>
      <c r="BA352" s="6">
        <v>0</v>
      </c>
      <c r="BB352" s="6"/>
      <c r="BC352" s="6">
        <v>0</v>
      </c>
      <c r="BD352" s="6"/>
      <c r="BE352" s="12">
        <f t="shared" si="246"/>
        <v>0</v>
      </c>
      <c r="BF352" s="12">
        <f t="shared" si="247"/>
        <v>4</v>
      </c>
      <c r="BG352" s="3">
        <f t="shared" si="248"/>
        <v>245841</v>
      </c>
      <c r="BH352">
        <v>0</v>
      </c>
      <c r="BI352">
        <v>0</v>
      </c>
      <c r="BJ352">
        <v>0</v>
      </c>
      <c r="BK352">
        <v>143489</v>
      </c>
      <c r="BL352">
        <v>0</v>
      </c>
      <c r="BN352">
        <v>0</v>
      </c>
      <c r="BO352">
        <v>0</v>
      </c>
      <c r="BP352">
        <v>34682</v>
      </c>
      <c r="BQ352">
        <v>35957</v>
      </c>
      <c r="BR352">
        <v>21081</v>
      </c>
      <c r="BS352">
        <v>0</v>
      </c>
      <c r="BU352">
        <v>9134</v>
      </c>
      <c r="BV352" t="s">
        <v>706</v>
      </c>
      <c r="BW352">
        <v>1498</v>
      </c>
      <c r="BX352" t="s">
        <v>707</v>
      </c>
      <c r="BY352" t="s">
        <v>109</v>
      </c>
      <c r="BZ352" s="12">
        <f t="shared" si="217"/>
        <v>99.997086835590068</v>
      </c>
      <c r="CA352" s="12">
        <v>0</v>
      </c>
      <c r="CB352" s="12">
        <v>0</v>
      </c>
      <c r="CC352" s="12">
        <v>6.07</v>
      </c>
      <c r="CD352" s="12">
        <v>54.82203441635847</v>
      </c>
      <c r="CE352" s="12">
        <v>0</v>
      </c>
      <c r="CF352" s="12" t="s">
        <v>357</v>
      </c>
      <c r="CG352" s="12">
        <v>0</v>
      </c>
      <c r="CH352" s="12">
        <v>0</v>
      </c>
      <c r="CI352" s="12">
        <v>13.250756487453005</v>
      </c>
      <c r="CJ352" s="12">
        <v>13.737888559464498</v>
      </c>
      <c r="CK352" s="12">
        <v>8.0542989882935476</v>
      </c>
      <c r="CL352" s="12">
        <v>0</v>
      </c>
      <c r="CM352" s="12" t="s">
        <v>357</v>
      </c>
      <c r="CN352" s="12">
        <v>3.4897759574533116</v>
      </c>
      <c r="CP352" s="12">
        <v>0.57233242656722805</v>
      </c>
      <c r="CR352" s="12">
        <f t="shared" si="222"/>
        <v>6.07</v>
      </c>
      <c r="CS352" s="12">
        <f t="shared" si="223"/>
        <v>0</v>
      </c>
      <c r="CT352" s="12">
        <f t="shared" si="224"/>
        <v>35.04294403521105</v>
      </c>
      <c r="CU352" s="12">
        <f t="shared" si="225"/>
        <v>4.0621083840205401</v>
      </c>
      <c r="CX352" t="s">
        <v>126</v>
      </c>
    </row>
    <row r="353" spans="1:102" x14ac:dyDescent="0.2">
      <c r="A353">
        <v>2017</v>
      </c>
      <c r="B353" t="s">
        <v>708</v>
      </c>
      <c r="C353" s="1" t="s">
        <v>164</v>
      </c>
      <c r="D353" s="17">
        <v>43728</v>
      </c>
      <c r="E353" t="s">
        <v>129</v>
      </c>
      <c r="F353" t="s">
        <v>130</v>
      </c>
      <c r="G353" t="s">
        <v>106</v>
      </c>
      <c r="I353" t="s">
        <v>106</v>
      </c>
      <c r="J353">
        <v>2005</v>
      </c>
      <c r="K353">
        <f t="shared" si="218"/>
        <v>12</v>
      </c>
      <c r="L353" t="s">
        <v>154</v>
      </c>
      <c r="M353" t="s">
        <v>149</v>
      </c>
      <c r="N353" t="s">
        <v>360</v>
      </c>
      <c r="O353" s="3">
        <v>38400</v>
      </c>
      <c r="Q353" s="3">
        <v>60400</v>
      </c>
      <c r="R353" s="4">
        <v>1.5729166666666667</v>
      </c>
      <c r="S353" s="5">
        <f t="shared" si="244"/>
        <v>256000</v>
      </c>
      <c r="T353" s="5">
        <v>180000</v>
      </c>
      <c r="U353" s="5">
        <v>3000</v>
      </c>
      <c r="V353" s="5">
        <v>0</v>
      </c>
      <c r="W353" s="5">
        <v>0</v>
      </c>
      <c r="X353" s="5">
        <v>0</v>
      </c>
      <c r="Y353" s="5">
        <v>4000</v>
      </c>
      <c r="Z353" s="5">
        <v>0</v>
      </c>
      <c r="AA353" s="5">
        <v>15000</v>
      </c>
      <c r="AB353" s="5">
        <v>0</v>
      </c>
      <c r="AC353" s="5">
        <v>4000</v>
      </c>
      <c r="AD353" s="5">
        <v>0</v>
      </c>
      <c r="AE353" s="5">
        <v>0</v>
      </c>
      <c r="AF353" s="5">
        <v>0</v>
      </c>
      <c r="AG353" s="5" t="s">
        <v>441</v>
      </c>
      <c r="AH353" s="5">
        <v>50000</v>
      </c>
      <c r="AI353" t="s">
        <v>709</v>
      </c>
      <c r="AJ353" s="3">
        <v>0</v>
      </c>
      <c r="AL353" s="6">
        <f t="shared" si="245"/>
        <v>100</v>
      </c>
      <c r="AM353" s="6">
        <v>70.3125</v>
      </c>
      <c r="AN353" s="6">
        <v>1.171875</v>
      </c>
      <c r="AO353" s="6">
        <v>0</v>
      </c>
      <c r="AP353" s="6">
        <v>0</v>
      </c>
      <c r="AQ353" s="6">
        <v>0</v>
      </c>
      <c r="AR353" s="6">
        <v>1.5625</v>
      </c>
      <c r="AS353" s="6">
        <v>0</v>
      </c>
      <c r="AT353" s="6">
        <v>5.859375</v>
      </c>
      <c r="AU353" s="6">
        <v>0</v>
      </c>
      <c r="AV353" s="6">
        <v>1.5625</v>
      </c>
      <c r="AW353" s="6">
        <v>0</v>
      </c>
      <c r="AX353" s="6">
        <v>0</v>
      </c>
      <c r="AY353" s="6">
        <v>0</v>
      </c>
      <c r="AZ353" s="6"/>
      <c r="BA353" s="6">
        <v>19.53125</v>
      </c>
      <c r="BB353" s="6"/>
      <c r="BC353" s="6">
        <v>0</v>
      </c>
      <c r="BD353" s="6"/>
      <c r="BE353" s="12">
        <f t="shared" si="246"/>
        <v>0</v>
      </c>
      <c r="BF353" s="12">
        <f t="shared" si="247"/>
        <v>26.953125</v>
      </c>
      <c r="BG353" s="3">
        <f t="shared" si="248"/>
        <v>256000</v>
      </c>
      <c r="BH353">
        <v>160829</v>
      </c>
      <c r="BI353">
        <v>0</v>
      </c>
      <c r="BJ353">
        <v>7000</v>
      </c>
      <c r="BK353">
        <v>20000</v>
      </c>
      <c r="BL353">
        <v>0</v>
      </c>
      <c r="BN353">
        <v>3000</v>
      </c>
      <c r="BO353">
        <v>1200</v>
      </c>
      <c r="BP353">
        <v>6153</v>
      </c>
      <c r="BQ353">
        <v>2000</v>
      </c>
      <c r="BR353">
        <v>0</v>
      </c>
      <c r="BS353">
        <v>0</v>
      </c>
      <c r="BU353">
        <v>17818</v>
      </c>
      <c r="BV353" t="s">
        <v>710</v>
      </c>
      <c r="BW353">
        <v>38000</v>
      </c>
      <c r="BX353" t="s">
        <v>711</v>
      </c>
      <c r="BY353" t="s">
        <v>109</v>
      </c>
      <c r="BZ353" s="12">
        <f t="shared" si="217"/>
        <v>99.996250000000003</v>
      </c>
      <c r="CA353" s="12">
        <v>62.823828125000006</v>
      </c>
      <c r="CB353" s="12">
        <v>0</v>
      </c>
      <c r="CC353" s="12">
        <v>2.734375</v>
      </c>
      <c r="CD353" s="12">
        <v>7.8125</v>
      </c>
      <c r="CE353" s="12">
        <v>0</v>
      </c>
      <c r="CF353" s="12" t="s">
        <v>357</v>
      </c>
      <c r="CG353" s="12">
        <v>1.171875</v>
      </c>
      <c r="CH353" s="12">
        <v>0.46875</v>
      </c>
      <c r="CI353" s="12">
        <v>2.4035156249999998</v>
      </c>
      <c r="CJ353" s="12">
        <v>0.78125</v>
      </c>
      <c r="CK353" s="12">
        <v>0</v>
      </c>
      <c r="CL353" s="12">
        <v>0</v>
      </c>
      <c r="CM353" s="12" t="s">
        <v>357</v>
      </c>
      <c r="CN353" s="12">
        <v>6.9601562500000007</v>
      </c>
      <c r="CP353" s="12">
        <v>14.84</v>
      </c>
      <c r="CR353" s="12">
        <f t="shared" si="222"/>
        <v>2.734375</v>
      </c>
      <c r="CS353" s="12">
        <f t="shared" si="223"/>
        <v>0</v>
      </c>
      <c r="CT353" s="12">
        <f t="shared" si="224"/>
        <v>3.6535156249999998</v>
      </c>
      <c r="CU353" s="12">
        <f t="shared" si="225"/>
        <v>21.800156250000001</v>
      </c>
      <c r="CX353" t="s">
        <v>116</v>
      </c>
    </row>
    <row r="354" spans="1:102" x14ac:dyDescent="0.2">
      <c r="A354">
        <v>2017</v>
      </c>
      <c r="B354" t="s">
        <v>712</v>
      </c>
      <c r="C354" s="1" t="s">
        <v>140</v>
      </c>
      <c r="D354" s="15">
        <v>3576</v>
      </c>
      <c r="E354" t="s">
        <v>141</v>
      </c>
      <c r="F354" t="s">
        <v>137</v>
      </c>
      <c r="G354" t="s">
        <v>147</v>
      </c>
      <c r="I354" t="s">
        <v>121</v>
      </c>
      <c r="J354">
        <v>2013</v>
      </c>
      <c r="K354">
        <f t="shared" si="218"/>
        <v>4</v>
      </c>
      <c r="L354" t="s">
        <v>122</v>
      </c>
      <c r="M354" t="s">
        <v>122</v>
      </c>
      <c r="N354" t="s">
        <v>356</v>
      </c>
      <c r="O354" s="3">
        <v>134700</v>
      </c>
      <c r="P354" s="3">
        <v>124900</v>
      </c>
      <c r="Q354" s="3">
        <v>27185</v>
      </c>
      <c r="R354" s="4">
        <v>0.201818856718634</v>
      </c>
      <c r="S354" s="5">
        <f t="shared" si="244"/>
        <v>124900</v>
      </c>
      <c r="T354" s="5">
        <v>45536</v>
      </c>
      <c r="U354" s="5">
        <v>0</v>
      </c>
      <c r="V354" s="5">
        <v>64356</v>
      </c>
      <c r="W354" s="5">
        <v>0</v>
      </c>
      <c r="X354" s="5">
        <v>1000</v>
      </c>
      <c r="Y354" s="5">
        <v>11049</v>
      </c>
      <c r="Z354" s="5">
        <v>0</v>
      </c>
      <c r="AA354" s="5">
        <v>0</v>
      </c>
      <c r="AB354" s="5">
        <v>0</v>
      </c>
      <c r="AC354" s="5">
        <v>1371</v>
      </c>
      <c r="AD354" s="5">
        <v>0</v>
      </c>
      <c r="AE354" s="5">
        <f>P354*(AX354/100)</f>
        <v>1588</v>
      </c>
      <c r="AF354" s="5">
        <f>P354*(AY354/100)</f>
        <v>0</v>
      </c>
      <c r="AG354" s="5" t="s">
        <v>713</v>
      </c>
      <c r="AH354" s="5">
        <v>0</v>
      </c>
      <c r="AJ354" s="3">
        <v>0</v>
      </c>
      <c r="AL354" s="6">
        <f t="shared" si="245"/>
        <v>99.999999999999986</v>
      </c>
      <c r="AM354" s="6">
        <v>36.457966373098479</v>
      </c>
      <c r="AN354" s="6">
        <v>0</v>
      </c>
      <c r="AO354" s="6">
        <v>51.526020816653315</v>
      </c>
      <c r="AP354" s="6">
        <v>0</v>
      </c>
      <c r="AQ354" s="6">
        <v>0.80064051240992784</v>
      </c>
      <c r="AR354" s="6">
        <v>8.8462770216172935</v>
      </c>
      <c r="AS354" s="6">
        <v>0</v>
      </c>
      <c r="AT354" s="6">
        <v>0</v>
      </c>
      <c r="AU354" s="6">
        <v>0</v>
      </c>
      <c r="AV354" s="6">
        <v>1.0976781425140112</v>
      </c>
      <c r="AW354" s="6">
        <v>0</v>
      </c>
      <c r="AX354" s="6">
        <v>1.2714171337069655</v>
      </c>
      <c r="AY354" s="6">
        <v>0</v>
      </c>
      <c r="AZ354" s="6"/>
      <c r="BA354" s="6">
        <v>0</v>
      </c>
      <c r="BB354" s="6"/>
      <c r="BC354" s="6">
        <v>0</v>
      </c>
      <c r="BD354" s="6"/>
      <c r="BE354" s="12">
        <f t="shared" si="246"/>
        <v>51.526020816653315</v>
      </c>
      <c r="BF354" s="12">
        <f t="shared" si="247"/>
        <v>2.3690952762209765</v>
      </c>
      <c r="BG354" s="3">
        <f t="shared" si="248"/>
        <v>117675</v>
      </c>
      <c r="BH354">
        <v>2627</v>
      </c>
      <c r="BI354">
        <v>0</v>
      </c>
      <c r="BJ354">
        <v>0</v>
      </c>
      <c r="BK354">
        <v>111743</v>
      </c>
      <c r="BL354">
        <v>0</v>
      </c>
      <c r="BN354">
        <v>0</v>
      </c>
      <c r="BO354">
        <v>0</v>
      </c>
      <c r="BP354">
        <v>2354</v>
      </c>
      <c r="BQ354">
        <v>449</v>
      </c>
      <c r="BR354">
        <v>270</v>
      </c>
      <c r="BS354">
        <v>0</v>
      </c>
      <c r="BU354">
        <v>232</v>
      </c>
      <c r="BV354" t="s">
        <v>714</v>
      </c>
      <c r="BW354">
        <v>0</v>
      </c>
      <c r="BX354" t="s">
        <v>715</v>
      </c>
      <c r="BY354" t="s">
        <v>109</v>
      </c>
      <c r="BZ354" s="12">
        <f t="shared" si="217"/>
        <v>99.995372297838273</v>
      </c>
      <c r="CA354" s="12">
        <v>2.1032826261008806</v>
      </c>
      <c r="CB354" s="12">
        <v>0</v>
      </c>
      <c r="CC354" s="12">
        <v>5.78</v>
      </c>
      <c r="CD354" s="12">
        <v>89.465972778222579</v>
      </c>
      <c r="CE354" s="12">
        <v>0</v>
      </c>
      <c r="CF354" s="12" t="s">
        <v>357</v>
      </c>
      <c r="CG354" s="12">
        <v>0</v>
      </c>
      <c r="CH354" s="12">
        <v>0</v>
      </c>
      <c r="CI354" s="12">
        <v>1.8847077662129701</v>
      </c>
      <c r="CJ354" s="12">
        <v>0.35948759007205766</v>
      </c>
      <c r="CK354" s="12">
        <v>0.21617293835068055</v>
      </c>
      <c r="CL354" s="12">
        <v>0</v>
      </c>
      <c r="CM354" s="12" t="s">
        <v>357</v>
      </c>
      <c r="CN354" s="12">
        <v>0.18574859887910328</v>
      </c>
      <c r="CP354" s="12">
        <v>0</v>
      </c>
      <c r="CR354" s="12">
        <f t="shared" si="222"/>
        <v>5.78</v>
      </c>
      <c r="CS354" s="12">
        <f t="shared" si="223"/>
        <v>0</v>
      </c>
      <c r="CT354" s="12">
        <f t="shared" si="224"/>
        <v>2.4603682946357082</v>
      </c>
      <c r="CU354" s="12">
        <f t="shared" si="225"/>
        <v>0.18574859887910328</v>
      </c>
      <c r="CX354" t="s">
        <v>116</v>
      </c>
    </row>
    <row r="355" spans="1:102" x14ac:dyDescent="0.2">
      <c r="A355">
        <v>2017</v>
      </c>
      <c r="B355" t="s">
        <v>716</v>
      </c>
      <c r="C355" s="1" t="s">
        <v>180</v>
      </c>
      <c r="D355" s="17">
        <v>16255</v>
      </c>
      <c r="E355" t="s">
        <v>136</v>
      </c>
      <c r="F355" t="s">
        <v>137</v>
      </c>
      <c r="G355" t="s">
        <v>120</v>
      </c>
      <c r="I355" t="s">
        <v>121</v>
      </c>
      <c r="J355">
        <v>2008</v>
      </c>
      <c r="K355">
        <f t="shared" si="218"/>
        <v>9</v>
      </c>
      <c r="L355" t="s">
        <v>131</v>
      </c>
      <c r="M355" t="s">
        <v>131</v>
      </c>
      <c r="N355" t="s">
        <v>360</v>
      </c>
      <c r="O355" s="3">
        <v>1358530</v>
      </c>
      <c r="P355" s="3">
        <v>1300521</v>
      </c>
      <c r="Q355" s="3">
        <v>254943</v>
      </c>
      <c r="R355" s="4">
        <v>0.18766092762029546</v>
      </c>
      <c r="S355" s="5">
        <f t="shared" si="244"/>
        <v>1300521</v>
      </c>
      <c r="T355" s="5">
        <v>1130629</v>
      </c>
      <c r="U355" s="5">
        <v>21657</v>
      </c>
      <c r="V355" s="5">
        <v>41061</v>
      </c>
      <c r="W355" s="5">
        <v>0</v>
      </c>
      <c r="X355" s="5">
        <v>0</v>
      </c>
      <c r="Y355" s="5">
        <v>1461</v>
      </c>
      <c r="Z355" s="5">
        <v>6258</v>
      </c>
      <c r="AA355" s="5">
        <v>0</v>
      </c>
      <c r="AB355" s="5">
        <v>0</v>
      </c>
      <c r="AC355" s="5">
        <v>0</v>
      </c>
      <c r="AD355" s="5">
        <v>0</v>
      </c>
      <c r="AE355" s="5">
        <v>0</v>
      </c>
      <c r="AF355" s="5">
        <v>99455</v>
      </c>
      <c r="AG355" s="5" t="s">
        <v>400</v>
      </c>
      <c r="AH355" s="5">
        <v>0</v>
      </c>
      <c r="AI355" t="s">
        <v>717</v>
      </c>
      <c r="AJ355" s="3">
        <v>0</v>
      </c>
      <c r="AL355" s="6">
        <f t="shared" si="245"/>
        <v>100</v>
      </c>
      <c r="AM355" s="6">
        <v>86.936620016131997</v>
      </c>
      <c r="AN355" s="6">
        <v>1.6652556936796867</v>
      </c>
      <c r="AO355" s="6">
        <v>3.1572731236173808</v>
      </c>
      <c r="AP355" s="6">
        <v>0</v>
      </c>
      <c r="AQ355" s="6">
        <v>0</v>
      </c>
      <c r="AR355" s="6">
        <v>0.11233959313229082</v>
      </c>
      <c r="AS355" s="6">
        <v>0.48119176852968926</v>
      </c>
      <c r="AT355" s="6">
        <v>0</v>
      </c>
      <c r="AU355" s="6">
        <v>0</v>
      </c>
      <c r="AV355" s="6">
        <v>0</v>
      </c>
      <c r="AW355" s="6">
        <v>0</v>
      </c>
      <c r="AX355" s="6">
        <v>0</v>
      </c>
      <c r="AY355" s="6">
        <v>7.6473198049089559</v>
      </c>
      <c r="AZ355" s="6"/>
      <c r="BA355" s="6">
        <v>0</v>
      </c>
      <c r="BB355" s="6"/>
      <c r="BC355" s="6">
        <v>0</v>
      </c>
      <c r="BD355" s="6"/>
      <c r="BE355" s="12">
        <f t="shared" si="246"/>
        <v>3.1572731236173808</v>
      </c>
      <c r="BF355" s="12">
        <f t="shared" si="247"/>
        <v>8.1285115734386455</v>
      </c>
      <c r="BG355" s="3">
        <f t="shared" si="248"/>
        <v>1308807</v>
      </c>
      <c r="BH355">
        <v>272278</v>
      </c>
      <c r="BI355">
        <v>534845</v>
      </c>
      <c r="BJ355">
        <v>93122</v>
      </c>
      <c r="BK355">
        <v>13533</v>
      </c>
      <c r="BL355">
        <v>173948</v>
      </c>
      <c r="BN355">
        <v>1912</v>
      </c>
      <c r="BO355">
        <v>0</v>
      </c>
      <c r="BP355">
        <v>0</v>
      </c>
      <c r="BQ355">
        <v>0</v>
      </c>
      <c r="BR355">
        <v>0</v>
      </c>
      <c r="BS355">
        <v>0</v>
      </c>
      <c r="BU355">
        <v>2167</v>
      </c>
      <c r="BV355" t="s">
        <v>718</v>
      </c>
      <c r="BW355">
        <v>217002</v>
      </c>
      <c r="BX355" t="s">
        <v>719</v>
      </c>
      <c r="BY355" t="s">
        <v>109</v>
      </c>
      <c r="BZ355" s="12">
        <f t="shared" si="217"/>
        <v>99.991354880082667</v>
      </c>
      <c r="CA355" s="12">
        <v>20.93607100538938</v>
      </c>
      <c r="CB355" s="12">
        <v>41.125441265462072</v>
      </c>
      <c r="CC355" s="12">
        <v>7.1603611168139532</v>
      </c>
      <c r="CD355" s="12">
        <v>1.0405829663650183</v>
      </c>
      <c r="CE355" s="12">
        <v>13.375254993960112</v>
      </c>
      <c r="CF355" s="12" t="s">
        <v>357</v>
      </c>
      <c r="CG355" s="12">
        <v>0.14701800278503768</v>
      </c>
      <c r="CH355" s="12">
        <v>0</v>
      </c>
      <c r="CI355" s="12">
        <v>0</v>
      </c>
      <c r="CJ355" s="12">
        <v>0</v>
      </c>
      <c r="CK355" s="12">
        <v>0</v>
      </c>
      <c r="CL355" s="12">
        <v>0</v>
      </c>
      <c r="CM355" s="12" t="s">
        <v>357</v>
      </c>
      <c r="CN355" s="12">
        <v>0.16662552930710078</v>
      </c>
      <c r="CP355" s="12">
        <v>16.04</v>
      </c>
      <c r="CR355" s="12">
        <f t="shared" si="222"/>
        <v>48.285802382276025</v>
      </c>
      <c r="CS355" s="12">
        <f t="shared" si="223"/>
        <v>13.375254993960112</v>
      </c>
      <c r="CT355" s="12">
        <f t="shared" si="224"/>
        <v>0</v>
      </c>
      <c r="CU355" s="12">
        <f t="shared" si="225"/>
        <v>16.2066255293071</v>
      </c>
      <c r="CX355" t="s">
        <v>110</v>
      </c>
    </row>
    <row r="356" spans="1:102" x14ac:dyDescent="0.2">
      <c r="A356">
        <v>2017</v>
      </c>
      <c r="B356" t="s">
        <v>720</v>
      </c>
      <c r="C356" s="1" t="s">
        <v>518</v>
      </c>
      <c r="D356" s="17">
        <v>68379</v>
      </c>
      <c r="E356" t="s">
        <v>153</v>
      </c>
      <c r="F356" t="s">
        <v>130</v>
      </c>
      <c r="G356" t="s">
        <v>147</v>
      </c>
      <c r="I356" t="s">
        <v>121</v>
      </c>
      <c r="J356">
        <v>2006</v>
      </c>
      <c r="K356">
        <f t="shared" si="218"/>
        <v>11</v>
      </c>
      <c r="L356" t="s">
        <v>154</v>
      </c>
      <c r="M356" t="s">
        <v>149</v>
      </c>
      <c r="N356" t="s">
        <v>360</v>
      </c>
      <c r="O356" s="3">
        <v>187987</v>
      </c>
      <c r="P356" s="3">
        <v>151435</v>
      </c>
      <c r="Q356" s="3">
        <v>92939</v>
      </c>
      <c r="R356" s="4">
        <v>0.49439056956066113</v>
      </c>
      <c r="S356" s="5">
        <f t="shared" si="244"/>
        <v>151435</v>
      </c>
      <c r="T356" s="5">
        <v>20580</v>
      </c>
      <c r="U356" s="5">
        <v>2321</v>
      </c>
      <c r="V356" s="5">
        <v>78604</v>
      </c>
      <c r="W356" s="5">
        <v>0</v>
      </c>
      <c r="X356" s="5">
        <v>13917</v>
      </c>
      <c r="Y356" s="5">
        <v>10072</v>
      </c>
      <c r="Z356" s="5">
        <v>5828</v>
      </c>
      <c r="AA356" s="5">
        <v>3100</v>
      </c>
      <c r="AB356" s="5">
        <v>988</v>
      </c>
      <c r="AC356" s="5">
        <v>6309</v>
      </c>
      <c r="AD356" s="5">
        <v>0</v>
      </c>
      <c r="AE356" s="5">
        <f>P356*(AX356/100)</f>
        <v>9716</v>
      </c>
      <c r="AF356" s="5">
        <f>P356*(AY356/100)</f>
        <v>0</v>
      </c>
      <c r="AG356" s="5" t="s">
        <v>721</v>
      </c>
      <c r="AH356" s="5">
        <v>0</v>
      </c>
      <c r="AI356" t="s">
        <v>722</v>
      </c>
      <c r="AJ356" s="3">
        <v>0</v>
      </c>
      <c r="AK356" t="s">
        <v>723</v>
      </c>
      <c r="AL356" s="6">
        <f t="shared" si="245"/>
        <v>100</v>
      </c>
      <c r="AM356" s="6">
        <v>13.589989104236141</v>
      </c>
      <c r="AN356" s="6">
        <v>1.5326707828441244</v>
      </c>
      <c r="AO356" s="6">
        <v>51.906098326014458</v>
      </c>
      <c r="AP356" s="6">
        <v>0</v>
      </c>
      <c r="AQ356" s="6">
        <v>9.1900815531416118</v>
      </c>
      <c r="AR356" s="6">
        <v>6.6510383993132365</v>
      </c>
      <c r="AS356" s="6">
        <v>3.8485158648925282</v>
      </c>
      <c r="AT356" s="6">
        <v>2.0470829068577281</v>
      </c>
      <c r="AU356" s="6">
        <v>0.65242513289530157</v>
      </c>
      <c r="AV356" s="6">
        <v>4.1661438901178727</v>
      </c>
      <c r="AW356" s="6">
        <v>0</v>
      </c>
      <c r="AX356" s="6">
        <v>6.4159540396869943</v>
      </c>
      <c r="AY356" s="6">
        <v>0</v>
      </c>
      <c r="AZ356" s="6"/>
      <c r="BA356" s="6">
        <v>0</v>
      </c>
      <c r="BB356" s="6"/>
      <c r="BC356" s="6">
        <v>0</v>
      </c>
      <c r="BD356" s="6"/>
      <c r="BE356" s="12">
        <f t="shared" si="246"/>
        <v>51.906098326014458</v>
      </c>
      <c r="BF356" s="12">
        <f t="shared" si="247"/>
        <v>17.130121834450424</v>
      </c>
      <c r="BG356" s="3">
        <f t="shared" si="248"/>
        <v>147766</v>
      </c>
      <c r="BH356">
        <v>117782</v>
      </c>
      <c r="BI356">
        <v>0</v>
      </c>
      <c r="BJ356">
        <v>0</v>
      </c>
      <c r="BK356">
        <v>2449</v>
      </c>
      <c r="BL356">
        <v>0</v>
      </c>
      <c r="BN356">
        <v>0</v>
      </c>
      <c r="BO356">
        <v>0</v>
      </c>
      <c r="BP356">
        <v>27535</v>
      </c>
      <c r="BQ356">
        <v>0</v>
      </c>
      <c r="BR356">
        <v>0</v>
      </c>
      <c r="BS356">
        <v>0</v>
      </c>
      <c r="BU356">
        <v>0</v>
      </c>
      <c r="BW356">
        <v>0</v>
      </c>
      <c r="BY356" t="s">
        <v>109</v>
      </c>
      <c r="BZ356" s="12">
        <f t="shared" si="217"/>
        <v>99.577178327335162</v>
      </c>
      <c r="CA356" s="12">
        <v>77.77726417274738</v>
      </c>
      <c r="CB356" s="12">
        <v>0</v>
      </c>
      <c r="CC356" s="12">
        <v>0</v>
      </c>
      <c r="CD356" s="12">
        <v>1.617195496417605</v>
      </c>
      <c r="CE356" s="12">
        <v>0</v>
      </c>
      <c r="CF356" s="12" t="s">
        <v>357</v>
      </c>
      <c r="CG356" s="12">
        <v>0</v>
      </c>
      <c r="CH356" s="12">
        <v>0</v>
      </c>
      <c r="CI356" s="12">
        <v>18.18271865817017</v>
      </c>
      <c r="CJ356" s="12">
        <v>0</v>
      </c>
      <c r="CK356" s="12">
        <v>0</v>
      </c>
      <c r="CL356" s="12">
        <v>0</v>
      </c>
      <c r="CM356" s="12" t="s">
        <v>357</v>
      </c>
      <c r="CN356" s="12">
        <v>0</v>
      </c>
      <c r="CP356" s="12">
        <v>2</v>
      </c>
      <c r="CQ356" t="s">
        <v>592</v>
      </c>
      <c r="CR356" s="12">
        <f t="shared" si="222"/>
        <v>0</v>
      </c>
      <c r="CS356" s="12">
        <f t="shared" si="223"/>
        <v>0</v>
      </c>
      <c r="CT356" s="12">
        <f t="shared" si="224"/>
        <v>18.18271865817017</v>
      </c>
      <c r="CU356" s="12">
        <f t="shared" si="225"/>
        <v>2</v>
      </c>
      <c r="CX356" t="s">
        <v>126</v>
      </c>
    </row>
    <row r="357" spans="1:102" x14ac:dyDescent="0.2">
      <c r="A357">
        <v>2017</v>
      </c>
      <c r="B357" t="s">
        <v>724</v>
      </c>
      <c r="C357" s="1" t="s">
        <v>180</v>
      </c>
      <c r="D357" s="17">
        <v>17229</v>
      </c>
      <c r="E357" t="s">
        <v>136</v>
      </c>
      <c r="F357" t="s">
        <v>137</v>
      </c>
      <c r="G357" t="s">
        <v>142</v>
      </c>
      <c r="I357" t="s">
        <v>143</v>
      </c>
      <c r="J357">
        <v>1988</v>
      </c>
      <c r="K357">
        <f t="shared" si="218"/>
        <v>29</v>
      </c>
      <c r="L357" t="s">
        <v>148</v>
      </c>
      <c r="M357" t="s">
        <v>149</v>
      </c>
      <c r="N357" t="s">
        <v>356</v>
      </c>
      <c r="O357" s="3">
        <v>3519220</v>
      </c>
      <c r="P357" s="3">
        <v>2336583</v>
      </c>
      <c r="S357" s="5">
        <f t="shared" si="244"/>
        <v>2336583.0000000005</v>
      </c>
      <c r="T357" s="5">
        <f>P357*(AM357/100)</f>
        <v>2114607.6150000002</v>
      </c>
      <c r="U357" s="5">
        <f>P357*(AN357/100)</f>
        <v>0</v>
      </c>
      <c r="V357" s="5">
        <f>P357*(AO357/100)</f>
        <v>0</v>
      </c>
      <c r="W357" s="5">
        <f>P357*(AP357/100)</f>
        <v>0</v>
      </c>
      <c r="X357" s="5">
        <f>P357*(AQ357/100)</f>
        <v>0</v>
      </c>
      <c r="Y357" s="5">
        <f>P357*(AR357/100)</f>
        <v>46731.66</v>
      </c>
      <c r="Z357" s="5">
        <f>P357*(AS357/100)</f>
        <v>0</v>
      </c>
      <c r="AA357" s="5">
        <f>P357*(AT357/100)</f>
        <v>0</v>
      </c>
      <c r="AB357" s="5">
        <f>P357*(AU357/100)</f>
        <v>0</v>
      </c>
      <c r="AC357" s="5">
        <f>P357*(AV357/100)</f>
        <v>0</v>
      </c>
      <c r="AD357" s="5">
        <f>$P$337*AW357</f>
        <v>0</v>
      </c>
      <c r="AE357" s="5">
        <f>P357*(AX357/100)</f>
        <v>0</v>
      </c>
      <c r="AF357" s="5">
        <f>P357*(AY357/100)</f>
        <v>175243.72500000001</v>
      </c>
      <c r="AG357" s="5">
        <f>$P$337*AZ357</f>
        <v>0</v>
      </c>
      <c r="AH357" s="5">
        <f>P357*(BA357/100)</f>
        <v>0</v>
      </c>
      <c r="AI357" s="5">
        <f>$P$337*BB357</f>
        <v>0</v>
      </c>
      <c r="AJ357" s="5">
        <f>P357*(BC357/100)</f>
        <v>0</v>
      </c>
      <c r="AL357" s="6">
        <f t="shared" si="245"/>
        <v>100</v>
      </c>
      <c r="AM357" s="6">
        <v>90.5</v>
      </c>
      <c r="AN357" s="6">
        <v>0</v>
      </c>
      <c r="AO357" s="6">
        <v>0</v>
      </c>
      <c r="AP357" s="6">
        <v>0</v>
      </c>
      <c r="AQ357" s="6">
        <v>0</v>
      </c>
      <c r="AR357" s="6">
        <v>2</v>
      </c>
      <c r="AS357" s="6">
        <v>0</v>
      </c>
      <c r="AT357" s="6">
        <v>0</v>
      </c>
      <c r="AU357" s="6">
        <v>0</v>
      </c>
      <c r="AV357" s="6">
        <v>0</v>
      </c>
      <c r="AW357" s="6">
        <v>0</v>
      </c>
      <c r="AX357" s="6">
        <v>0</v>
      </c>
      <c r="AY357" s="6">
        <v>7.5</v>
      </c>
      <c r="AZ357" s="6"/>
      <c r="BA357" s="6">
        <v>0</v>
      </c>
      <c r="BB357" s="6"/>
      <c r="BC357" s="6">
        <v>0</v>
      </c>
      <c r="BD357" s="6"/>
      <c r="BE357" s="12">
        <f t="shared" si="246"/>
        <v>0</v>
      </c>
      <c r="BF357" s="12">
        <f t="shared" si="247"/>
        <v>7.5</v>
      </c>
      <c r="BG357" s="3">
        <f t="shared" si="248"/>
        <v>2324900.0850000004</v>
      </c>
      <c r="BH357" s="5">
        <v>334131.36900000006</v>
      </c>
      <c r="BI357" s="5">
        <v>116829.15000000001</v>
      </c>
      <c r="BJ357" s="5">
        <v>0</v>
      </c>
      <c r="BK357" s="5">
        <v>535077.50699999998</v>
      </c>
      <c r="BL357" s="5">
        <v>404228.85900000005</v>
      </c>
      <c r="BM357" s="5">
        <v>0</v>
      </c>
      <c r="BN357" s="5">
        <v>0</v>
      </c>
      <c r="BO357" s="5">
        <v>0</v>
      </c>
      <c r="BP357" s="5">
        <v>0</v>
      </c>
      <c r="BQ357" s="5">
        <v>0</v>
      </c>
      <c r="BR357" s="5">
        <v>0</v>
      </c>
      <c r="BS357" s="5">
        <v>0</v>
      </c>
      <c r="BT357" s="5">
        <v>0</v>
      </c>
      <c r="BU357" s="5">
        <v>0</v>
      </c>
      <c r="BV357" s="5"/>
      <c r="BW357" s="5">
        <v>934633.20000000007</v>
      </c>
      <c r="BY357" t="s">
        <v>109</v>
      </c>
      <c r="BZ357" s="12">
        <f t="shared" si="217"/>
        <v>99.5</v>
      </c>
      <c r="CA357" s="12">
        <v>14.3</v>
      </c>
      <c r="CB357" s="12">
        <v>5</v>
      </c>
      <c r="CC357" s="12">
        <v>0</v>
      </c>
      <c r="CD357" s="12">
        <v>22.9</v>
      </c>
      <c r="CE357" s="12">
        <v>17.3</v>
      </c>
      <c r="CG357" s="12">
        <v>0</v>
      </c>
      <c r="CH357" s="12">
        <v>0</v>
      </c>
      <c r="CI357" s="12">
        <v>0</v>
      </c>
      <c r="CJ357" s="12">
        <v>0</v>
      </c>
      <c r="CK357" s="12">
        <v>0</v>
      </c>
      <c r="CL357" s="12">
        <v>0</v>
      </c>
      <c r="CN357" s="12">
        <v>0</v>
      </c>
      <c r="CP357" s="12">
        <v>40</v>
      </c>
      <c r="CQ357" t="s">
        <v>725</v>
      </c>
      <c r="CR357" s="12">
        <f t="shared" si="222"/>
        <v>5</v>
      </c>
      <c r="CS357" s="12">
        <f t="shared" si="223"/>
        <v>17.3</v>
      </c>
      <c r="CT357" s="12">
        <f t="shared" si="224"/>
        <v>0</v>
      </c>
      <c r="CU357" s="12">
        <f t="shared" si="225"/>
        <v>40</v>
      </c>
    </row>
    <row r="358" spans="1:102" x14ac:dyDescent="0.2">
      <c r="A358">
        <v>2017</v>
      </c>
      <c r="B358" t="s">
        <v>726</v>
      </c>
      <c r="C358" s="1" t="s">
        <v>162</v>
      </c>
      <c r="D358" s="17">
        <v>46035</v>
      </c>
      <c r="E358" t="s">
        <v>129</v>
      </c>
      <c r="F358" t="s">
        <v>130</v>
      </c>
      <c r="G358" t="s">
        <v>138</v>
      </c>
      <c r="I358" t="s">
        <v>121</v>
      </c>
      <c r="J358">
        <v>2009</v>
      </c>
      <c r="K358">
        <f t="shared" si="218"/>
        <v>8</v>
      </c>
      <c r="L358" t="s">
        <v>131</v>
      </c>
      <c r="M358" t="s">
        <v>131</v>
      </c>
      <c r="N358" t="s">
        <v>360</v>
      </c>
      <c r="P358" s="3">
        <v>297682.94</v>
      </c>
      <c r="Q358" s="3">
        <v>1150068.45</v>
      </c>
      <c r="BE358" s="12"/>
      <c r="BF358" s="12"/>
      <c r="BG358" s="3">
        <f t="shared" si="248"/>
        <v>0</v>
      </c>
      <c r="BH358">
        <v>0</v>
      </c>
      <c r="BI358">
        <v>0</v>
      </c>
      <c r="BJ358">
        <v>0</v>
      </c>
      <c r="BK358">
        <v>0</v>
      </c>
      <c r="BL358">
        <v>0</v>
      </c>
      <c r="BN358">
        <v>0</v>
      </c>
      <c r="BO358">
        <v>0</v>
      </c>
      <c r="BP358">
        <v>0</v>
      </c>
      <c r="BQ358">
        <v>0</v>
      </c>
      <c r="BR358">
        <v>0</v>
      </c>
      <c r="BS358">
        <v>0</v>
      </c>
      <c r="BU358">
        <v>0</v>
      </c>
      <c r="BW358">
        <v>0</v>
      </c>
      <c r="BY358" s="2" t="s">
        <v>322</v>
      </c>
      <c r="BZ358" s="12">
        <f t="shared" si="217"/>
        <v>0</v>
      </c>
      <c r="CR358" s="12"/>
      <c r="CS358" s="12"/>
      <c r="CT358" s="12"/>
      <c r="CU358" s="12"/>
      <c r="CX358" t="s">
        <v>126</v>
      </c>
    </row>
    <row r="359" spans="1:102" x14ac:dyDescent="0.2">
      <c r="A359">
        <v>2017</v>
      </c>
      <c r="B359" t="s">
        <v>727</v>
      </c>
      <c r="C359" s="1" t="s">
        <v>164</v>
      </c>
      <c r="D359" s="17">
        <v>44074</v>
      </c>
      <c r="E359" t="s">
        <v>129</v>
      </c>
      <c r="F359" t="s">
        <v>130</v>
      </c>
      <c r="G359" t="s">
        <v>106</v>
      </c>
      <c r="I359" t="s">
        <v>106</v>
      </c>
      <c r="J359">
        <v>2016</v>
      </c>
      <c r="K359">
        <f t="shared" ref="K359:K390" si="249">2017-J359</f>
        <v>1</v>
      </c>
      <c r="L359" t="s">
        <v>108</v>
      </c>
      <c r="M359" t="s">
        <v>108</v>
      </c>
      <c r="N359" t="s">
        <v>356</v>
      </c>
      <c r="O359" s="3">
        <v>267931</v>
      </c>
      <c r="P359" s="3">
        <v>40843</v>
      </c>
      <c r="Q359" s="3">
        <v>40657</v>
      </c>
      <c r="R359" s="4">
        <v>0.15174429237378281</v>
      </c>
      <c r="BE359" s="12"/>
      <c r="BF359" s="12"/>
      <c r="BG359" s="3">
        <f t="shared" si="248"/>
        <v>0</v>
      </c>
      <c r="BH359">
        <v>0</v>
      </c>
      <c r="BI359">
        <v>0</v>
      </c>
      <c r="BJ359">
        <v>0</v>
      </c>
      <c r="BK359">
        <v>0</v>
      </c>
      <c r="BL359">
        <v>0</v>
      </c>
      <c r="BN359">
        <v>0</v>
      </c>
      <c r="BO359">
        <v>0</v>
      </c>
      <c r="BP359">
        <v>0</v>
      </c>
      <c r="BQ359">
        <v>0</v>
      </c>
      <c r="BR359">
        <v>0</v>
      </c>
      <c r="BS359">
        <v>0</v>
      </c>
      <c r="BU359">
        <v>0</v>
      </c>
      <c r="BW359">
        <v>0</v>
      </c>
      <c r="BY359" s="2" t="s">
        <v>322</v>
      </c>
      <c r="BZ359" s="12">
        <f t="shared" si="217"/>
        <v>0</v>
      </c>
      <c r="CR359" s="12"/>
      <c r="CS359" s="12"/>
      <c r="CT359" s="12"/>
      <c r="CU359" s="12"/>
      <c r="CX359" t="s">
        <v>126</v>
      </c>
    </row>
    <row r="360" spans="1:102" x14ac:dyDescent="0.2">
      <c r="A360">
        <v>2017</v>
      </c>
      <c r="B360" t="s">
        <v>728</v>
      </c>
      <c r="C360" s="1" t="s">
        <v>164</v>
      </c>
      <c r="D360" s="17">
        <v>45701</v>
      </c>
      <c r="E360" t="s">
        <v>129</v>
      </c>
      <c r="F360" t="s">
        <v>130</v>
      </c>
      <c r="G360" t="s">
        <v>106</v>
      </c>
      <c r="I360" t="s">
        <v>106</v>
      </c>
      <c r="J360">
        <v>1996</v>
      </c>
      <c r="K360">
        <f t="shared" si="249"/>
        <v>21</v>
      </c>
      <c r="L360" t="s">
        <v>148</v>
      </c>
      <c r="M360" t="s">
        <v>149</v>
      </c>
      <c r="N360" t="s">
        <v>360</v>
      </c>
      <c r="BE360" s="12"/>
      <c r="BF360" s="12"/>
      <c r="BG360" s="3">
        <f t="shared" si="248"/>
        <v>0</v>
      </c>
      <c r="BH360">
        <v>0</v>
      </c>
      <c r="BI360">
        <v>0</v>
      </c>
      <c r="BJ360">
        <v>0</v>
      </c>
      <c r="BK360">
        <v>0</v>
      </c>
      <c r="BL360">
        <v>0</v>
      </c>
      <c r="BN360">
        <v>0</v>
      </c>
      <c r="BO360">
        <v>0</v>
      </c>
      <c r="BP360">
        <v>0</v>
      </c>
      <c r="BQ360">
        <v>0</v>
      </c>
      <c r="BR360">
        <v>0</v>
      </c>
      <c r="BS360">
        <v>0</v>
      </c>
      <c r="BU360">
        <v>0</v>
      </c>
      <c r="BW360">
        <v>0</v>
      </c>
      <c r="BY360" s="2" t="s">
        <v>322</v>
      </c>
      <c r="BZ360" s="12">
        <f t="shared" si="217"/>
        <v>0</v>
      </c>
      <c r="CR360" s="12"/>
      <c r="CS360" s="12"/>
      <c r="CT360" s="12"/>
      <c r="CU360" s="12"/>
      <c r="CX360" t="s">
        <v>126</v>
      </c>
    </row>
    <row r="361" spans="1:102" x14ac:dyDescent="0.2">
      <c r="A361">
        <v>2017</v>
      </c>
      <c r="B361" t="s">
        <v>729</v>
      </c>
      <c r="C361" s="1" t="s">
        <v>164</v>
      </c>
      <c r="D361" s="17">
        <v>45701</v>
      </c>
      <c r="E361" t="s">
        <v>129</v>
      </c>
      <c r="F361" t="s">
        <v>130</v>
      </c>
      <c r="G361" t="s">
        <v>120</v>
      </c>
      <c r="I361" t="s">
        <v>121</v>
      </c>
      <c r="J361">
        <v>2010</v>
      </c>
      <c r="K361">
        <f t="shared" si="249"/>
        <v>7</v>
      </c>
      <c r="L361" t="s">
        <v>131</v>
      </c>
      <c r="M361" t="s">
        <v>131</v>
      </c>
      <c r="N361" t="s">
        <v>360</v>
      </c>
      <c r="O361" s="3">
        <v>480000</v>
      </c>
      <c r="P361" s="3">
        <v>480000</v>
      </c>
      <c r="BE361" s="12"/>
      <c r="BF361" s="12"/>
      <c r="BG361" s="3">
        <f t="shared" si="248"/>
        <v>0</v>
      </c>
      <c r="BH361">
        <v>0</v>
      </c>
      <c r="BI361">
        <v>0</v>
      </c>
      <c r="BJ361">
        <v>0</v>
      </c>
      <c r="BK361">
        <v>0</v>
      </c>
      <c r="BL361">
        <v>0</v>
      </c>
      <c r="BN361">
        <v>0</v>
      </c>
      <c r="BO361">
        <v>0</v>
      </c>
      <c r="BP361">
        <v>0</v>
      </c>
      <c r="BQ361">
        <v>0</v>
      </c>
      <c r="BR361">
        <v>0</v>
      </c>
      <c r="BS361">
        <v>0</v>
      </c>
      <c r="BU361">
        <v>0</v>
      </c>
      <c r="BW361">
        <v>0</v>
      </c>
      <c r="BY361" s="2" t="s">
        <v>322</v>
      </c>
      <c r="BZ361" s="12">
        <f t="shared" si="217"/>
        <v>0</v>
      </c>
      <c r="CR361" s="12"/>
      <c r="CS361" s="12"/>
      <c r="CT361" s="12"/>
      <c r="CU361" s="12"/>
    </row>
    <row r="362" spans="1:102" x14ac:dyDescent="0.2">
      <c r="A362">
        <v>2017</v>
      </c>
      <c r="B362" t="s">
        <v>730</v>
      </c>
      <c r="C362" s="1" t="s">
        <v>176</v>
      </c>
      <c r="D362" s="17">
        <v>40372</v>
      </c>
      <c r="E362" t="s">
        <v>104</v>
      </c>
      <c r="F362" t="s">
        <v>105</v>
      </c>
      <c r="G362" t="s">
        <v>120</v>
      </c>
      <c r="I362" t="s">
        <v>121</v>
      </c>
      <c r="J362">
        <v>2005</v>
      </c>
      <c r="K362">
        <f t="shared" si="249"/>
        <v>12</v>
      </c>
      <c r="L362" t="s">
        <v>154</v>
      </c>
      <c r="M362" t="s">
        <v>149</v>
      </c>
      <c r="N362" t="s">
        <v>356</v>
      </c>
      <c r="O362" s="3">
        <v>500000</v>
      </c>
      <c r="P362" s="3">
        <v>500000</v>
      </c>
      <c r="BE362" s="12"/>
      <c r="BF362" s="12"/>
      <c r="BG362" s="3">
        <f t="shared" si="248"/>
        <v>0</v>
      </c>
      <c r="BH362">
        <v>0</v>
      </c>
      <c r="BI362">
        <v>0</v>
      </c>
      <c r="BJ362">
        <v>0</v>
      </c>
      <c r="BK362">
        <v>0</v>
      </c>
      <c r="BL362">
        <v>0</v>
      </c>
      <c r="BN362">
        <v>0</v>
      </c>
      <c r="BO362">
        <v>0</v>
      </c>
      <c r="BP362">
        <v>0</v>
      </c>
      <c r="BQ362">
        <v>0</v>
      </c>
      <c r="BR362">
        <v>0</v>
      </c>
      <c r="BS362">
        <v>0</v>
      </c>
      <c r="BU362">
        <v>0</v>
      </c>
      <c r="BW362">
        <v>0</v>
      </c>
      <c r="BY362" s="2" t="s">
        <v>322</v>
      </c>
      <c r="BZ362" s="12">
        <f t="shared" si="217"/>
        <v>0</v>
      </c>
      <c r="CR362" s="12"/>
      <c r="CS362" s="12"/>
      <c r="CT362" s="12"/>
      <c r="CU362" s="12"/>
      <c r="CX362" t="s">
        <v>110</v>
      </c>
    </row>
    <row r="363" spans="1:102" x14ac:dyDescent="0.2">
      <c r="A363">
        <v>2017</v>
      </c>
      <c r="B363" t="s">
        <v>731</v>
      </c>
      <c r="C363" s="1" t="s">
        <v>387</v>
      </c>
      <c r="D363" s="17">
        <v>39564</v>
      </c>
      <c r="E363" t="s">
        <v>104</v>
      </c>
      <c r="F363" t="s">
        <v>105</v>
      </c>
      <c r="G363" t="s">
        <v>106</v>
      </c>
      <c r="I363" t="s">
        <v>106</v>
      </c>
      <c r="J363">
        <v>2004</v>
      </c>
      <c r="K363">
        <f t="shared" si="249"/>
        <v>13</v>
      </c>
      <c r="L363" t="s">
        <v>154</v>
      </c>
      <c r="M363" t="s">
        <v>149</v>
      </c>
      <c r="N363" t="s">
        <v>381</v>
      </c>
      <c r="BE363" s="12"/>
      <c r="BF363" s="12"/>
      <c r="BG363" s="3">
        <f t="shared" si="248"/>
        <v>0</v>
      </c>
      <c r="BH363">
        <v>0</v>
      </c>
      <c r="BI363">
        <v>0</v>
      </c>
      <c r="BJ363">
        <v>0</v>
      </c>
      <c r="BK363">
        <v>0</v>
      </c>
      <c r="BL363">
        <v>0</v>
      </c>
      <c r="BN363">
        <v>0</v>
      </c>
      <c r="BO363">
        <v>0</v>
      </c>
      <c r="BP363">
        <v>0</v>
      </c>
      <c r="BQ363">
        <v>0</v>
      </c>
      <c r="BR363">
        <v>0</v>
      </c>
      <c r="BS363">
        <v>0</v>
      </c>
      <c r="BU363">
        <v>0</v>
      </c>
      <c r="BW363">
        <v>0</v>
      </c>
      <c r="BY363" s="2" t="s">
        <v>322</v>
      </c>
      <c r="BZ363" s="12">
        <f t="shared" si="217"/>
        <v>0</v>
      </c>
      <c r="CR363" s="12"/>
      <c r="CS363" s="12"/>
      <c r="CT363" s="12"/>
      <c r="CU363" s="12"/>
    </row>
    <row r="364" spans="1:102" x14ac:dyDescent="0.2">
      <c r="A364">
        <v>2017</v>
      </c>
      <c r="B364" t="s">
        <v>732</v>
      </c>
      <c r="C364" s="1" t="s">
        <v>180</v>
      </c>
      <c r="D364" s="17">
        <v>15201</v>
      </c>
      <c r="E364" t="s">
        <v>136</v>
      </c>
      <c r="F364" t="s">
        <v>137</v>
      </c>
      <c r="G364" t="s">
        <v>142</v>
      </c>
      <c r="I364" t="s">
        <v>143</v>
      </c>
      <c r="J364">
        <v>1999</v>
      </c>
      <c r="K364">
        <f t="shared" si="249"/>
        <v>18</v>
      </c>
      <c r="L364" t="s">
        <v>165</v>
      </c>
      <c r="M364" t="s">
        <v>149</v>
      </c>
      <c r="N364" t="s">
        <v>360</v>
      </c>
      <c r="BE364" s="12"/>
      <c r="BF364" s="12"/>
      <c r="BG364" s="3">
        <f t="shared" si="248"/>
        <v>0</v>
      </c>
      <c r="BH364">
        <v>0</v>
      </c>
      <c r="BI364">
        <v>0</v>
      </c>
      <c r="BJ364">
        <v>0</v>
      </c>
      <c r="BK364">
        <v>0</v>
      </c>
      <c r="BL364">
        <v>0</v>
      </c>
      <c r="BN364">
        <v>0</v>
      </c>
      <c r="BO364">
        <v>0</v>
      </c>
      <c r="BP364">
        <v>0</v>
      </c>
      <c r="BQ364">
        <v>0</v>
      </c>
      <c r="BR364">
        <v>0</v>
      </c>
      <c r="BS364">
        <v>0</v>
      </c>
      <c r="BU364">
        <v>0</v>
      </c>
      <c r="BW364">
        <v>0</v>
      </c>
      <c r="BY364" s="2" t="s">
        <v>322</v>
      </c>
      <c r="BZ364" s="12">
        <f t="shared" si="217"/>
        <v>0</v>
      </c>
      <c r="CR364" s="12"/>
      <c r="CS364" s="12"/>
      <c r="CT364" s="12"/>
      <c r="CU364" s="12"/>
      <c r="CX364" t="s">
        <v>110</v>
      </c>
    </row>
    <row r="365" spans="1:102" x14ac:dyDescent="0.2">
      <c r="A365">
        <v>2017</v>
      </c>
      <c r="B365" t="s">
        <v>733</v>
      </c>
      <c r="C365" s="1" t="s">
        <v>180</v>
      </c>
      <c r="D365" s="17">
        <v>15201</v>
      </c>
      <c r="E365" t="s">
        <v>136</v>
      </c>
      <c r="F365" t="s">
        <v>137</v>
      </c>
      <c r="G365" t="s">
        <v>138</v>
      </c>
      <c r="I365" t="s">
        <v>121</v>
      </c>
      <c r="J365">
        <v>2014</v>
      </c>
      <c r="K365">
        <f t="shared" si="249"/>
        <v>3</v>
      </c>
      <c r="L365" t="s">
        <v>122</v>
      </c>
      <c r="M365" t="s">
        <v>122</v>
      </c>
      <c r="N365" t="s">
        <v>356</v>
      </c>
      <c r="O365" s="3">
        <v>502405</v>
      </c>
      <c r="P365" s="3">
        <v>412393</v>
      </c>
      <c r="S365" s="5">
        <f>SUM(T365:AJ365)</f>
        <v>412393</v>
      </c>
      <c r="T365" s="5">
        <v>64</v>
      </c>
      <c r="U365" s="5">
        <v>7353</v>
      </c>
      <c r="V365" s="5">
        <v>663</v>
      </c>
      <c r="W365" s="5">
        <v>0</v>
      </c>
      <c r="X365" s="5">
        <v>376954</v>
      </c>
      <c r="Y365" s="5">
        <v>25821</v>
      </c>
      <c r="Z365" s="5">
        <v>4000</v>
      </c>
      <c r="AA365" s="5">
        <v>0</v>
      </c>
      <c r="AB365" s="5">
        <v>0</v>
      </c>
      <c r="AC365" s="5">
        <v>40563</v>
      </c>
      <c r="AD365" s="5">
        <v>0</v>
      </c>
      <c r="AE365" s="5">
        <v>0</v>
      </c>
      <c r="AF365" s="5">
        <v>0</v>
      </c>
      <c r="AG365" s="5" t="s">
        <v>734</v>
      </c>
      <c r="AH365" s="5">
        <v>3560</v>
      </c>
      <c r="AI365" t="s">
        <v>735</v>
      </c>
      <c r="AJ365" s="3">
        <v>-46585</v>
      </c>
      <c r="AK365" t="s">
        <v>736</v>
      </c>
      <c r="AL365" s="6">
        <f>SUM(AM365:BC365)</f>
        <v>99.999999999999986</v>
      </c>
      <c r="AM365" s="6">
        <v>1.5519177095634501E-2</v>
      </c>
      <c r="AN365" s="6">
        <v>1.7830079560031329</v>
      </c>
      <c r="AO365" s="6">
        <v>0.16076897522508868</v>
      </c>
      <c r="AP365" s="6">
        <v>0</v>
      </c>
      <c r="AQ365" s="6">
        <v>91.406498170434517</v>
      </c>
      <c r="AR365" s="6">
        <v>6.2612604966621648</v>
      </c>
      <c r="AS365" s="6">
        <v>0.96994856847715649</v>
      </c>
      <c r="AT365" s="6">
        <v>0</v>
      </c>
      <c r="AU365" s="6">
        <v>0</v>
      </c>
      <c r="AV365" s="6">
        <v>9.8360059457847253</v>
      </c>
      <c r="AW365" s="6">
        <v>0</v>
      </c>
      <c r="AX365" s="6">
        <v>0</v>
      </c>
      <c r="AY365" s="6">
        <v>0</v>
      </c>
      <c r="AZ365" s="6"/>
      <c r="BA365" s="6">
        <v>0.86325422594466938</v>
      </c>
      <c r="BB365" s="6"/>
      <c r="BC365" s="6">
        <v>-11.296263515627084</v>
      </c>
      <c r="BD365" s="6"/>
      <c r="BE365" s="12">
        <f>AO365+AP365</f>
        <v>0.16076897522508868</v>
      </c>
      <c r="BF365" s="12">
        <f>SUM(AS365:AY365)+BA365+BC365</f>
        <v>0.37294522457946577</v>
      </c>
      <c r="BG365" s="3">
        <f t="shared" si="248"/>
        <v>0</v>
      </c>
      <c r="BH365">
        <v>0</v>
      </c>
      <c r="BI365">
        <v>0</v>
      </c>
      <c r="BJ365">
        <v>0</v>
      </c>
      <c r="BK365">
        <v>0</v>
      </c>
      <c r="BL365">
        <v>0</v>
      </c>
      <c r="BN365">
        <v>0</v>
      </c>
      <c r="BO365">
        <v>0</v>
      </c>
      <c r="BP365">
        <v>0</v>
      </c>
      <c r="BQ365">
        <v>0</v>
      </c>
      <c r="BR365">
        <v>0</v>
      </c>
      <c r="BS365">
        <v>0</v>
      </c>
      <c r="BU365">
        <v>0</v>
      </c>
      <c r="BW365">
        <v>0</v>
      </c>
      <c r="BY365" s="2" t="s">
        <v>322</v>
      </c>
      <c r="BZ365" s="12">
        <f t="shared" si="217"/>
        <v>0</v>
      </c>
      <c r="CR365" s="12"/>
      <c r="CS365" s="12"/>
      <c r="CT365" s="12"/>
      <c r="CU365" s="12"/>
    </row>
    <row r="366" spans="1:102" x14ac:dyDescent="0.2">
      <c r="A366">
        <v>2017</v>
      </c>
      <c r="B366" t="s">
        <v>737</v>
      </c>
      <c r="C366" s="1" t="s">
        <v>180</v>
      </c>
      <c r="D366" s="17">
        <v>17102</v>
      </c>
      <c r="E366" t="s">
        <v>136</v>
      </c>
      <c r="F366" t="s">
        <v>137</v>
      </c>
      <c r="G366" t="s">
        <v>120</v>
      </c>
      <c r="I366" t="s">
        <v>121</v>
      </c>
      <c r="J366">
        <v>2015</v>
      </c>
      <c r="K366">
        <f t="shared" si="249"/>
        <v>2</v>
      </c>
      <c r="L366" t="s">
        <v>108</v>
      </c>
      <c r="M366" t="s">
        <v>108</v>
      </c>
      <c r="N366" t="s">
        <v>381</v>
      </c>
      <c r="O366" s="3">
        <v>389061</v>
      </c>
      <c r="P366" s="3">
        <v>389061</v>
      </c>
      <c r="BE366" s="12"/>
      <c r="BF366" s="12"/>
      <c r="BG366" s="3">
        <f t="shared" si="248"/>
        <v>0</v>
      </c>
      <c r="BH366">
        <v>0</v>
      </c>
      <c r="BI366">
        <v>0</v>
      </c>
      <c r="BJ366">
        <v>0</v>
      </c>
      <c r="BK366">
        <v>0</v>
      </c>
      <c r="BL366">
        <v>0</v>
      </c>
      <c r="BN366">
        <v>0</v>
      </c>
      <c r="BO366">
        <v>0</v>
      </c>
      <c r="BP366">
        <v>0</v>
      </c>
      <c r="BQ366">
        <v>0</v>
      </c>
      <c r="BR366">
        <v>0</v>
      </c>
      <c r="BS366">
        <v>0</v>
      </c>
      <c r="BU366">
        <v>0</v>
      </c>
      <c r="BW366">
        <v>0</v>
      </c>
      <c r="BY366" s="2" t="s">
        <v>322</v>
      </c>
      <c r="BZ366" s="12">
        <f t="shared" si="217"/>
        <v>0</v>
      </c>
      <c r="CR366" s="12"/>
      <c r="CS366" s="12"/>
      <c r="CT366" s="12"/>
      <c r="CU366" s="12"/>
    </row>
    <row r="367" spans="1:102" x14ac:dyDescent="0.2">
      <c r="A367">
        <v>2017</v>
      </c>
      <c r="B367" t="s">
        <v>738</v>
      </c>
      <c r="C367" s="1" t="s">
        <v>135</v>
      </c>
      <c r="D367" s="17">
        <v>12401</v>
      </c>
      <c r="E367" t="s">
        <v>136</v>
      </c>
      <c r="F367" t="s">
        <v>137</v>
      </c>
      <c r="G367" t="s">
        <v>347</v>
      </c>
      <c r="I367" t="s">
        <v>121</v>
      </c>
      <c r="J367">
        <v>2009</v>
      </c>
      <c r="K367">
        <f t="shared" si="249"/>
        <v>8</v>
      </c>
      <c r="L367" t="s">
        <v>131</v>
      </c>
      <c r="M367" t="s">
        <v>131</v>
      </c>
      <c r="N367" t="s">
        <v>360</v>
      </c>
      <c r="BE367" s="12"/>
      <c r="BF367" s="12"/>
      <c r="BG367" s="3">
        <f t="shared" si="248"/>
        <v>0</v>
      </c>
      <c r="BH367">
        <v>0</v>
      </c>
      <c r="BI367">
        <v>0</v>
      </c>
      <c r="BJ367">
        <v>0</v>
      </c>
      <c r="BK367">
        <v>0</v>
      </c>
      <c r="BL367">
        <v>0</v>
      </c>
      <c r="BN367">
        <v>0</v>
      </c>
      <c r="BO367">
        <v>0</v>
      </c>
      <c r="BP367">
        <v>0</v>
      </c>
      <c r="BQ367">
        <v>0</v>
      </c>
      <c r="BR367">
        <v>0</v>
      </c>
      <c r="BS367">
        <v>0</v>
      </c>
      <c r="BU367">
        <v>0</v>
      </c>
      <c r="BW367">
        <v>0</v>
      </c>
      <c r="BY367" s="2" t="s">
        <v>322</v>
      </c>
      <c r="BZ367" s="12">
        <f t="shared" si="217"/>
        <v>0</v>
      </c>
      <c r="CR367" s="12"/>
      <c r="CS367" s="12"/>
      <c r="CT367" s="12"/>
      <c r="CU367" s="12"/>
    </row>
    <row r="368" spans="1:102" x14ac:dyDescent="0.2">
      <c r="A368">
        <v>2017</v>
      </c>
      <c r="B368" t="s">
        <v>739</v>
      </c>
      <c r="C368" s="1" t="s">
        <v>135</v>
      </c>
      <c r="D368" s="17">
        <v>10474</v>
      </c>
      <c r="E368" t="s">
        <v>136</v>
      </c>
      <c r="F368" t="s">
        <v>137</v>
      </c>
      <c r="G368" t="s">
        <v>106</v>
      </c>
      <c r="I368" t="s">
        <v>106</v>
      </c>
      <c r="J368">
        <v>2012</v>
      </c>
      <c r="K368">
        <f t="shared" si="249"/>
        <v>5</v>
      </c>
      <c r="L368" t="s">
        <v>122</v>
      </c>
      <c r="M368" t="s">
        <v>122</v>
      </c>
      <c r="N368" t="s">
        <v>360</v>
      </c>
      <c r="BE368" s="12"/>
      <c r="BF368" s="12"/>
      <c r="BG368" s="3">
        <f t="shared" si="248"/>
        <v>0</v>
      </c>
      <c r="BH368">
        <v>0</v>
      </c>
      <c r="BI368">
        <v>0</v>
      </c>
      <c r="BJ368">
        <v>0</v>
      </c>
      <c r="BK368">
        <v>0</v>
      </c>
      <c r="BL368">
        <v>0</v>
      </c>
      <c r="BN368">
        <v>0</v>
      </c>
      <c r="BO368">
        <v>0</v>
      </c>
      <c r="BP368">
        <v>0</v>
      </c>
      <c r="BQ368">
        <v>0</v>
      </c>
      <c r="BR368">
        <v>0</v>
      </c>
      <c r="BS368">
        <v>0</v>
      </c>
      <c r="BU368">
        <v>0</v>
      </c>
      <c r="BW368">
        <v>0</v>
      </c>
      <c r="BY368" s="2" t="s">
        <v>322</v>
      </c>
      <c r="BZ368" s="12">
        <f t="shared" si="217"/>
        <v>0</v>
      </c>
      <c r="CR368" s="12"/>
      <c r="CS368" s="12"/>
      <c r="CT368" s="12"/>
      <c r="CU368" s="12"/>
    </row>
    <row r="369" spans="1:102" x14ac:dyDescent="0.2">
      <c r="A369">
        <v>2017</v>
      </c>
      <c r="B369" t="s">
        <v>740</v>
      </c>
      <c r="C369" s="1" t="s">
        <v>429</v>
      </c>
      <c r="D369" s="17">
        <v>82082</v>
      </c>
      <c r="E369" t="s">
        <v>205</v>
      </c>
      <c r="F369" t="s">
        <v>114</v>
      </c>
      <c r="G369" t="s">
        <v>142</v>
      </c>
      <c r="I369" t="s">
        <v>143</v>
      </c>
      <c r="J369">
        <v>2009</v>
      </c>
      <c r="K369">
        <f t="shared" si="249"/>
        <v>8</v>
      </c>
      <c r="L369" t="s">
        <v>131</v>
      </c>
      <c r="M369" t="s">
        <v>131</v>
      </c>
      <c r="N369" t="s">
        <v>381</v>
      </c>
      <c r="O369" s="3">
        <v>6000</v>
      </c>
      <c r="Q369" s="3">
        <v>2550</v>
      </c>
      <c r="R369" s="4">
        <v>0.42499999999999999</v>
      </c>
      <c r="BE369" s="12"/>
      <c r="BF369" s="12"/>
      <c r="BG369" s="3">
        <f t="shared" si="248"/>
        <v>0</v>
      </c>
      <c r="BH369">
        <v>0</v>
      </c>
      <c r="BI369">
        <v>0</v>
      </c>
      <c r="BJ369">
        <v>0</v>
      </c>
      <c r="BK369">
        <v>0</v>
      </c>
      <c r="BL369">
        <v>0</v>
      </c>
      <c r="BN369">
        <v>0</v>
      </c>
      <c r="BO369">
        <v>0</v>
      </c>
      <c r="BP369">
        <v>0</v>
      </c>
      <c r="BQ369">
        <v>0</v>
      </c>
      <c r="BR369">
        <v>0</v>
      </c>
      <c r="BS369">
        <v>0</v>
      </c>
      <c r="BU369">
        <v>0</v>
      </c>
      <c r="BW369">
        <v>0</v>
      </c>
      <c r="BY369" s="2" t="s">
        <v>322</v>
      </c>
      <c r="BZ369" s="12">
        <f t="shared" si="217"/>
        <v>0</v>
      </c>
      <c r="CR369" s="12"/>
      <c r="CS369" s="12"/>
      <c r="CT369" s="12"/>
      <c r="CU369" s="12"/>
      <c r="CX369" t="s">
        <v>110</v>
      </c>
    </row>
    <row r="370" spans="1:102" x14ac:dyDescent="0.2">
      <c r="A370">
        <v>2017</v>
      </c>
      <c r="B370" t="s">
        <v>741</v>
      </c>
      <c r="C370" s="1" t="s">
        <v>334</v>
      </c>
      <c r="D370" s="17">
        <v>80524</v>
      </c>
      <c r="E370" t="s">
        <v>205</v>
      </c>
      <c r="F370" t="s">
        <v>114</v>
      </c>
      <c r="G370" t="s">
        <v>120</v>
      </c>
      <c r="I370" t="s">
        <v>121</v>
      </c>
      <c r="J370">
        <v>2011</v>
      </c>
      <c r="K370">
        <f t="shared" si="249"/>
        <v>6</v>
      </c>
      <c r="L370" t="s">
        <v>131</v>
      </c>
      <c r="M370" t="s">
        <v>131</v>
      </c>
      <c r="N370" t="s">
        <v>356</v>
      </c>
      <c r="O370" s="3">
        <v>3100000</v>
      </c>
      <c r="P370" s="3">
        <v>3100000</v>
      </c>
      <c r="BE370" s="12"/>
      <c r="BF370" s="12"/>
      <c r="BG370" s="3">
        <f t="shared" si="248"/>
        <v>0</v>
      </c>
      <c r="BH370">
        <v>0</v>
      </c>
      <c r="BI370">
        <v>0</v>
      </c>
      <c r="BJ370">
        <v>0</v>
      </c>
      <c r="BK370">
        <v>0</v>
      </c>
      <c r="BL370">
        <v>0</v>
      </c>
      <c r="BN370">
        <v>0</v>
      </c>
      <c r="BO370">
        <v>0</v>
      </c>
      <c r="BP370">
        <v>0</v>
      </c>
      <c r="BQ370">
        <v>0</v>
      </c>
      <c r="BR370">
        <v>0</v>
      </c>
      <c r="BS370">
        <v>0</v>
      </c>
      <c r="BU370">
        <v>0</v>
      </c>
      <c r="BW370">
        <v>0</v>
      </c>
      <c r="BY370" s="2" t="s">
        <v>322</v>
      </c>
      <c r="BZ370" s="12">
        <f t="shared" si="217"/>
        <v>0</v>
      </c>
      <c r="CR370" s="12"/>
      <c r="CS370" s="12"/>
      <c r="CT370" s="12"/>
      <c r="CU370" s="12"/>
    </row>
    <row r="371" spans="1:102" x14ac:dyDescent="0.2">
      <c r="A371">
        <v>2017</v>
      </c>
      <c r="B371" t="s">
        <v>742</v>
      </c>
      <c r="C371" s="1" t="s">
        <v>339</v>
      </c>
      <c r="D371" s="17">
        <v>6423</v>
      </c>
      <c r="E371" t="s">
        <v>141</v>
      </c>
      <c r="F371" t="s">
        <v>137</v>
      </c>
      <c r="G371" t="s">
        <v>120</v>
      </c>
      <c r="I371" t="s">
        <v>121</v>
      </c>
      <c r="J371">
        <v>2008</v>
      </c>
      <c r="K371">
        <f t="shared" si="249"/>
        <v>9</v>
      </c>
      <c r="L371" t="s">
        <v>131</v>
      </c>
      <c r="M371" t="s">
        <v>131</v>
      </c>
      <c r="N371" t="s">
        <v>360</v>
      </c>
      <c r="BE371" s="12"/>
      <c r="BF371" s="12"/>
      <c r="BG371" s="3">
        <f t="shared" si="248"/>
        <v>0</v>
      </c>
      <c r="BH371">
        <v>0</v>
      </c>
      <c r="BI371">
        <v>0</v>
      </c>
      <c r="BJ371">
        <v>0</v>
      </c>
      <c r="BK371">
        <v>0</v>
      </c>
      <c r="BL371">
        <v>0</v>
      </c>
      <c r="BN371">
        <v>0</v>
      </c>
      <c r="BO371">
        <v>0</v>
      </c>
      <c r="BP371">
        <v>0</v>
      </c>
      <c r="BQ371">
        <v>0</v>
      </c>
      <c r="BR371">
        <v>0</v>
      </c>
      <c r="BS371">
        <v>0</v>
      </c>
      <c r="BU371">
        <v>0</v>
      </c>
      <c r="BW371">
        <v>0</v>
      </c>
      <c r="BY371" s="2" t="s">
        <v>322</v>
      </c>
      <c r="BZ371" s="12">
        <f t="shared" si="217"/>
        <v>0</v>
      </c>
      <c r="CR371" s="12"/>
      <c r="CS371" s="12"/>
      <c r="CT371" s="12"/>
      <c r="CU371" s="12"/>
      <c r="CX371" t="s">
        <v>126</v>
      </c>
    </row>
    <row r="372" spans="1:102" x14ac:dyDescent="0.2">
      <c r="A372">
        <v>2017</v>
      </c>
      <c r="B372" t="s">
        <v>743</v>
      </c>
      <c r="C372" s="1" t="s">
        <v>218</v>
      </c>
      <c r="D372" s="15">
        <v>1945</v>
      </c>
      <c r="E372" t="s">
        <v>141</v>
      </c>
      <c r="F372" t="s">
        <v>137</v>
      </c>
      <c r="G372" t="s">
        <v>297</v>
      </c>
      <c r="I372" t="s">
        <v>143</v>
      </c>
      <c r="J372">
        <v>1993</v>
      </c>
      <c r="K372">
        <f t="shared" si="249"/>
        <v>24</v>
      </c>
      <c r="L372" t="s">
        <v>148</v>
      </c>
      <c r="M372" t="s">
        <v>149</v>
      </c>
      <c r="N372" t="s">
        <v>381</v>
      </c>
      <c r="BE372" s="12"/>
      <c r="BF372" s="12"/>
      <c r="BG372" s="3">
        <f t="shared" si="248"/>
        <v>0</v>
      </c>
      <c r="BH372">
        <v>0</v>
      </c>
      <c r="BI372">
        <v>0</v>
      </c>
      <c r="BJ372">
        <v>0</v>
      </c>
      <c r="BK372">
        <v>0</v>
      </c>
      <c r="BL372">
        <v>0</v>
      </c>
      <c r="BN372">
        <v>0</v>
      </c>
      <c r="BO372">
        <v>0</v>
      </c>
      <c r="BP372">
        <v>0</v>
      </c>
      <c r="BQ372">
        <v>0</v>
      </c>
      <c r="BR372">
        <v>0</v>
      </c>
      <c r="BS372">
        <v>0</v>
      </c>
      <c r="BU372">
        <v>0</v>
      </c>
      <c r="BW372">
        <v>0</v>
      </c>
      <c r="BY372" s="2" t="s">
        <v>322</v>
      </c>
      <c r="BZ372" s="12">
        <f t="shared" si="217"/>
        <v>0</v>
      </c>
      <c r="CR372" s="12"/>
      <c r="CS372" s="12"/>
      <c r="CT372" s="12"/>
      <c r="CU372" s="12"/>
    </row>
    <row r="373" spans="1:102" x14ac:dyDescent="0.2">
      <c r="A373">
        <v>2017</v>
      </c>
      <c r="B373" t="s">
        <v>744</v>
      </c>
      <c r="C373" s="1" t="s">
        <v>218</v>
      </c>
      <c r="D373" s="15">
        <v>2332</v>
      </c>
      <c r="E373" t="s">
        <v>141</v>
      </c>
      <c r="F373" t="s">
        <v>137</v>
      </c>
      <c r="G373" t="s">
        <v>120</v>
      </c>
      <c r="I373" t="s">
        <v>121</v>
      </c>
      <c r="J373">
        <v>2010</v>
      </c>
      <c r="K373">
        <f t="shared" si="249"/>
        <v>7</v>
      </c>
      <c r="L373" t="s">
        <v>131</v>
      </c>
      <c r="M373" t="s">
        <v>131</v>
      </c>
      <c r="N373" t="s">
        <v>360</v>
      </c>
      <c r="BE373" s="12"/>
      <c r="BF373" s="12"/>
      <c r="BG373" s="3">
        <f t="shared" si="248"/>
        <v>0</v>
      </c>
      <c r="BH373">
        <v>0</v>
      </c>
      <c r="BI373">
        <v>0</v>
      </c>
      <c r="BJ373">
        <v>0</v>
      </c>
      <c r="BK373">
        <v>0</v>
      </c>
      <c r="BL373">
        <v>0</v>
      </c>
      <c r="BN373">
        <v>0</v>
      </c>
      <c r="BO373">
        <v>0</v>
      </c>
      <c r="BP373">
        <v>0</v>
      </c>
      <c r="BQ373">
        <v>0</v>
      </c>
      <c r="BR373">
        <v>0</v>
      </c>
      <c r="BS373">
        <v>0</v>
      </c>
      <c r="BU373">
        <v>0</v>
      </c>
      <c r="BW373">
        <v>0</v>
      </c>
      <c r="BY373" s="2" t="s">
        <v>322</v>
      </c>
      <c r="BZ373" s="12">
        <f t="shared" si="217"/>
        <v>0</v>
      </c>
      <c r="CR373" s="12"/>
      <c r="CS373" s="12"/>
      <c r="CT373" s="12"/>
      <c r="CU373" s="12"/>
    </row>
    <row r="374" spans="1:102" x14ac:dyDescent="0.2">
      <c r="A374">
        <v>2017</v>
      </c>
      <c r="B374" t="s">
        <v>745</v>
      </c>
      <c r="C374" s="1" t="s">
        <v>218</v>
      </c>
      <c r="D374" s="15">
        <v>1226</v>
      </c>
      <c r="E374" t="s">
        <v>141</v>
      </c>
      <c r="F374" t="s">
        <v>137</v>
      </c>
      <c r="G374" t="s">
        <v>120</v>
      </c>
      <c r="I374" t="s">
        <v>121</v>
      </c>
      <c r="J374">
        <v>2008</v>
      </c>
      <c r="K374">
        <f t="shared" si="249"/>
        <v>9</v>
      </c>
      <c r="L374" t="s">
        <v>131</v>
      </c>
      <c r="M374" t="s">
        <v>131</v>
      </c>
      <c r="N374" t="s">
        <v>381</v>
      </c>
      <c r="BE374" s="12"/>
      <c r="BF374" s="12"/>
      <c r="BG374" s="3">
        <f t="shared" si="248"/>
        <v>0</v>
      </c>
      <c r="BH374">
        <v>0</v>
      </c>
      <c r="BI374">
        <v>0</v>
      </c>
      <c r="BJ374">
        <v>0</v>
      </c>
      <c r="BK374">
        <v>0</v>
      </c>
      <c r="BL374">
        <v>0</v>
      </c>
      <c r="BN374">
        <v>0</v>
      </c>
      <c r="BO374">
        <v>0</v>
      </c>
      <c r="BP374">
        <v>0</v>
      </c>
      <c r="BQ374">
        <v>0</v>
      </c>
      <c r="BR374">
        <v>0</v>
      </c>
      <c r="BS374">
        <v>0</v>
      </c>
      <c r="BU374">
        <v>0</v>
      </c>
      <c r="BW374">
        <v>0</v>
      </c>
      <c r="BY374" s="2" t="s">
        <v>322</v>
      </c>
      <c r="BZ374" s="12">
        <f t="shared" si="217"/>
        <v>0</v>
      </c>
      <c r="CR374" s="12"/>
      <c r="CS374" s="12"/>
      <c r="CT374" s="12"/>
      <c r="CU374" s="12"/>
    </row>
    <row r="375" spans="1:102" x14ac:dyDescent="0.2">
      <c r="A375">
        <v>2017</v>
      </c>
      <c r="B375" t="s">
        <v>746</v>
      </c>
      <c r="C375" s="1" t="s">
        <v>218</v>
      </c>
      <c r="D375" s="15">
        <v>2129</v>
      </c>
      <c r="E375" t="s">
        <v>141</v>
      </c>
      <c r="F375" t="s">
        <v>137</v>
      </c>
      <c r="G375" t="s">
        <v>120</v>
      </c>
      <c r="I375" t="s">
        <v>121</v>
      </c>
      <c r="J375">
        <v>2002</v>
      </c>
      <c r="K375">
        <f t="shared" si="249"/>
        <v>15</v>
      </c>
      <c r="L375" t="s">
        <v>154</v>
      </c>
      <c r="M375" t="s">
        <v>149</v>
      </c>
      <c r="N375" t="s">
        <v>381</v>
      </c>
      <c r="BE375" s="12"/>
      <c r="BF375" s="12"/>
      <c r="BG375" s="3">
        <f t="shared" si="248"/>
        <v>0</v>
      </c>
      <c r="BH375">
        <v>0</v>
      </c>
      <c r="BI375">
        <v>0</v>
      </c>
      <c r="BJ375">
        <v>0</v>
      </c>
      <c r="BK375">
        <v>0</v>
      </c>
      <c r="BL375">
        <v>0</v>
      </c>
      <c r="BN375">
        <v>0</v>
      </c>
      <c r="BO375">
        <v>0</v>
      </c>
      <c r="BP375">
        <v>0</v>
      </c>
      <c r="BQ375">
        <v>0</v>
      </c>
      <c r="BR375">
        <v>0</v>
      </c>
      <c r="BS375">
        <v>0</v>
      </c>
      <c r="BU375">
        <v>0</v>
      </c>
      <c r="BW375">
        <v>0</v>
      </c>
      <c r="BY375" s="2" t="s">
        <v>322</v>
      </c>
      <c r="BZ375" s="12">
        <f t="shared" si="217"/>
        <v>0</v>
      </c>
      <c r="CR375" s="12"/>
      <c r="CS375" s="12"/>
      <c r="CT375" s="12"/>
      <c r="CU375" s="12"/>
    </row>
    <row r="376" spans="1:102" x14ac:dyDescent="0.2">
      <c r="A376">
        <v>2017</v>
      </c>
      <c r="B376" t="s">
        <v>747</v>
      </c>
      <c r="C376" s="1" t="s">
        <v>218</v>
      </c>
      <c r="D376" s="15">
        <v>2554</v>
      </c>
      <c r="E376" t="s">
        <v>141</v>
      </c>
      <c r="F376" t="s">
        <v>137</v>
      </c>
      <c r="G376" t="s">
        <v>106</v>
      </c>
      <c r="I376" t="s">
        <v>106</v>
      </c>
      <c r="J376">
        <v>2007</v>
      </c>
      <c r="K376">
        <f t="shared" si="249"/>
        <v>10</v>
      </c>
      <c r="L376" t="s">
        <v>131</v>
      </c>
      <c r="M376" t="s">
        <v>131</v>
      </c>
      <c r="N376" t="s">
        <v>381</v>
      </c>
      <c r="O376" s="3">
        <v>100</v>
      </c>
      <c r="BE376" s="12"/>
      <c r="BF376" s="12"/>
      <c r="BG376" s="3">
        <f t="shared" si="248"/>
        <v>0</v>
      </c>
      <c r="BH376">
        <v>0</v>
      </c>
      <c r="BI376">
        <v>0</v>
      </c>
      <c r="BJ376">
        <v>0</v>
      </c>
      <c r="BK376">
        <v>0</v>
      </c>
      <c r="BL376">
        <v>0</v>
      </c>
      <c r="BN376">
        <v>0</v>
      </c>
      <c r="BO376">
        <v>0</v>
      </c>
      <c r="BP376">
        <v>0</v>
      </c>
      <c r="BQ376">
        <v>0</v>
      </c>
      <c r="BR376">
        <v>0</v>
      </c>
      <c r="BS376">
        <v>0</v>
      </c>
      <c r="BU376">
        <v>0</v>
      </c>
      <c r="BW376">
        <v>0</v>
      </c>
      <c r="BY376" s="2" t="s">
        <v>322</v>
      </c>
      <c r="BZ376" s="12">
        <f t="shared" si="217"/>
        <v>0</v>
      </c>
      <c r="CR376" s="12"/>
      <c r="CS376" s="12"/>
      <c r="CT376" s="12"/>
      <c r="CU376" s="12"/>
    </row>
    <row r="377" spans="1:102" x14ac:dyDescent="0.2">
      <c r="A377">
        <v>2017</v>
      </c>
      <c r="B377" t="s">
        <v>748</v>
      </c>
      <c r="C377" s="1" t="s">
        <v>222</v>
      </c>
      <c r="D377" s="17">
        <v>5701</v>
      </c>
      <c r="E377" t="s">
        <v>141</v>
      </c>
      <c r="F377" t="s">
        <v>137</v>
      </c>
      <c r="G377" t="s">
        <v>106</v>
      </c>
      <c r="I377" t="s">
        <v>106</v>
      </c>
      <c r="J377">
        <v>2012</v>
      </c>
      <c r="K377">
        <f t="shared" si="249"/>
        <v>5</v>
      </c>
      <c r="L377" t="s">
        <v>122</v>
      </c>
      <c r="M377" t="s">
        <v>122</v>
      </c>
      <c r="N377" t="s">
        <v>381</v>
      </c>
      <c r="BE377" s="12"/>
      <c r="BF377" s="12"/>
      <c r="BG377" s="3">
        <f t="shared" si="248"/>
        <v>0</v>
      </c>
      <c r="BH377">
        <v>0</v>
      </c>
      <c r="BI377">
        <v>0</v>
      </c>
      <c r="BJ377">
        <v>0</v>
      </c>
      <c r="BK377">
        <v>0</v>
      </c>
      <c r="BL377">
        <v>0</v>
      </c>
      <c r="BN377">
        <v>0</v>
      </c>
      <c r="BO377">
        <v>0</v>
      </c>
      <c r="BP377">
        <v>0</v>
      </c>
      <c r="BQ377">
        <v>0</v>
      </c>
      <c r="BR377">
        <v>0</v>
      </c>
      <c r="BS377">
        <v>0</v>
      </c>
      <c r="BU377">
        <v>0</v>
      </c>
      <c r="BW377">
        <v>0</v>
      </c>
      <c r="BY377" s="2" t="s">
        <v>322</v>
      </c>
      <c r="BZ377" s="12">
        <f t="shared" si="217"/>
        <v>0</v>
      </c>
      <c r="CR377" s="12"/>
      <c r="CS377" s="12"/>
      <c r="CT377" s="12"/>
      <c r="CU377" s="12"/>
    </row>
    <row r="378" spans="1:102" x14ac:dyDescent="0.2">
      <c r="A378">
        <v>2017</v>
      </c>
      <c r="B378" t="s">
        <v>749</v>
      </c>
      <c r="C378" s="1" t="s">
        <v>218</v>
      </c>
      <c r="D378" s="15">
        <v>1301</v>
      </c>
      <c r="E378" t="s">
        <v>141</v>
      </c>
      <c r="F378" t="s">
        <v>137</v>
      </c>
      <c r="G378" t="s">
        <v>106</v>
      </c>
      <c r="I378" t="s">
        <v>106</v>
      </c>
      <c r="J378">
        <v>2001</v>
      </c>
      <c r="K378">
        <f t="shared" si="249"/>
        <v>16</v>
      </c>
      <c r="L378" t="s">
        <v>165</v>
      </c>
      <c r="M378" t="s">
        <v>149</v>
      </c>
      <c r="N378" t="s">
        <v>356</v>
      </c>
      <c r="BE378" s="12"/>
      <c r="BF378" s="12"/>
      <c r="BG378" s="3">
        <f t="shared" si="248"/>
        <v>0</v>
      </c>
      <c r="BH378">
        <v>0</v>
      </c>
      <c r="BI378">
        <v>0</v>
      </c>
      <c r="BJ378">
        <v>0</v>
      </c>
      <c r="BK378">
        <v>0</v>
      </c>
      <c r="BL378">
        <v>0</v>
      </c>
      <c r="BN378">
        <v>0</v>
      </c>
      <c r="BO378">
        <v>0</v>
      </c>
      <c r="BP378">
        <v>0</v>
      </c>
      <c r="BQ378">
        <v>0</v>
      </c>
      <c r="BR378">
        <v>0</v>
      </c>
      <c r="BS378">
        <v>0</v>
      </c>
      <c r="BU378">
        <v>0</v>
      </c>
      <c r="BW378">
        <v>0</v>
      </c>
      <c r="BY378" s="2" t="s">
        <v>322</v>
      </c>
      <c r="BZ378" s="12">
        <f t="shared" si="217"/>
        <v>0</v>
      </c>
      <c r="CR378" s="12"/>
      <c r="CS378" s="12"/>
      <c r="CT378" s="12"/>
      <c r="CU378" s="12"/>
    </row>
    <row r="379" spans="1:102" x14ac:dyDescent="0.2">
      <c r="A379">
        <v>2017</v>
      </c>
      <c r="B379" t="s">
        <v>750</v>
      </c>
      <c r="C379" s="1" t="s">
        <v>112</v>
      </c>
      <c r="D379" s="17">
        <v>98273</v>
      </c>
      <c r="E379" t="s">
        <v>113</v>
      </c>
      <c r="F379" t="s">
        <v>114</v>
      </c>
      <c r="G379" t="s">
        <v>142</v>
      </c>
      <c r="I379" t="s">
        <v>143</v>
      </c>
      <c r="J379">
        <v>2014</v>
      </c>
      <c r="K379">
        <f t="shared" si="249"/>
        <v>3</v>
      </c>
      <c r="L379" t="s">
        <v>122</v>
      </c>
      <c r="M379" t="s">
        <v>122</v>
      </c>
      <c r="N379" t="s">
        <v>356</v>
      </c>
      <c r="O379" s="3">
        <v>1122117</v>
      </c>
      <c r="P379" s="3">
        <v>894881</v>
      </c>
      <c r="Q379" s="3">
        <v>375325</v>
      </c>
      <c r="R379" s="4">
        <v>0.33447938138358119</v>
      </c>
      <c r="S379" s="5">
        <f>SUM(T379:AJ379)</f>
        <v>894881</v>
      </c>
      <c r="T379" s="5">
        <v>644355</v>
      </c>
      <c r="U379" s="5">
        <v>10397</v>
      </c>
      <c r="V379" s="5">
        <v>166390</v>
      </c>
      <c r="W379" s="5">
        <v>0</v>
      </c>
      <c r="X379" s="5">
        <v>0</v>
      </c>
      <c r="Y379" s="5">
        <v>0</v>
      </c>
      <c r="Z379" s="5">
        <v>4647</v>
      </c>
      <c r="AA379" s="5">
        <v>528</v>
      </c>
      <c r="AB379" s="5">
        <v>0</v>
      </c>
      <c r="AC379" s="5">
        <v>640</v>
      </c>
      <c r="AD379" s="5">
        <v>0</v>
      </c>
      <c r="AE379" s="5">
        <v>916</v>
      </c>
      <c r="AF379" s="5">
        <v>67008</v>
      </c>
      <c r="AG379" s="5" t="s">
        <v>751</v>
      </c>
      <c r="AH379" s="5">
        <v>0</v>
      </c>
      <c r="AI379" t="s">
        <v>752</v>
      </c>
      <c r="AJ379" s="3">
        <v>0</v>
      </c>
      <c r="AL379" s="6">
        <f>SUM(AM379:BC379)</f>
        <v>100</v>
      </c>
      <c r="AM379" s="6">
        <v>72.004545855817696</v>
      </c>
      <c r="AN379" s="6">
        <v>1.1618304556695249</v>
      </c>
      <c r="AO379" s="6">
        <v>18.593533665370032</v>
      </c>
      <c r="AP379" s="6">
        <v>0</v>
      </c>
      <c r="AQ379" s="6">
        <v>0</v>
      </c>
      <c r="AR379" s="6">
        <v>0</v>
      </c>
      <c r="AS379" s="6">
        <v>0.51928692194828141</v>
      </c>
      <c r="AT379" s="6">
        <v>5.9002258400837657E-2</v>
      </c>
      <c r="AU379" s="6">
        <v>0</v>
      </c>
      <c r="AV379" s="6">
        <v>7.1517888970712304E-2</v>
      </c>
      <c r="AW379" s="6">
        <v>0</v>
      </c>
      <c r="AX379" s="6">
        <v>0.10235997858933199</v>
      </c>
      <c r="AY379" s="6">
        <v>7.4879229752335785</v>
      </c>
      <c r="AZ379" s="6"/>
      <c r="BA379" s="6">
        <v>0</v>
      </c>
      <c r="BB379" s="6"/>
      <c r="BC379" s="6">
        <v>0</v>
      </c>
      <c r="BD379" s="6"/>
      <c r="BE379" s="12">
        <f>AO379+AP379</f>
        <v>18.593533665370032</v>
      </c>
      <c r="BF379" s="12">
        <f>SUM(AS379:AY379)+BA379+BC379</f>
        <v>8.2400900231427414</v>
      </c>
      <c r="BG379" s="3">
        <f t="shared" si="248"/>
        <v>0</v>
      </c>
      <c r="BH379">
        <v>0</v>
      </c>
      <c r="BI379">
        <v>0</v>
      </c>
      <c r="BJ379">
        <v>0</v>
      </c>
      <c r="BK379">
        <v>0</v>
      </c>
      <c r="BL379">
        <v>0</v>
      </c>
      <c r="BN379">
        <v>0</v>
      </c>
      <c r="BO379">
        <v>0</v>
      </c>
      <c r="BP379">
        <v>0</v>
      </c>
      <c r="BQ379">
        <v>0</v>
      </c>
      <c r="BR379">
        <v>0</v>
      </c>
      <c r="BS379">
        <v>0</v>
      </c>
      <c r="BU379">
        <v>0</v>
      </c>
      <c r="BW379">
        <v>0</v>
      </c>
      <c r="BY379" s="2" t="s">
        <v>322</v>
      </c>
      <c r="BZ379" s="12">
        <f t="shared" si="217"/>
        <v>0</v>
      </c>
      <c r="CR379" s="12"/>
      <c r="CS379" s="12"/>
      <c r="CT379" s="12"/>
      <c r="CU379" s="12"/>
      <c r="CX379" t="s">
        <v>126</v>
      </c>
    </row>
    <row r="380" spans="1:102" x14ac:dyDescent="0.2">
      <c r="A380">
        <v>2017</v>
      </c>
      <c r="B380" t="s">
        <v>753</v>
      </c>
      <c r="C380" s="1" t="s">
        <v>112</v>
      </c>
      <c r="D380" s="13"/>
      <c r="E380" t="s">
        <v>113</v>
      </c>
      <c r="F380" t="s">
        <v>114</v>
      </c>
      <c r="G380" t="s">
        <v>142</v>
      </c>
      <c r="I380" t="s">
        <v>143</v>
      </c>
      <c r="J380">
        <v>2006</v>
      </c>
      <c r="K380">
        <f t="shared" si="249"/>
        <v>11</v>
      </c>
      <c r="L380" t="s">
        <v>154</v>
      </c>
      <c r="M380" t="s">
        <v>149</v>
      </c>
      <c r="N380" t="s">
        <v>360</v>
      </c>
      <c r="BE380" s="12"/>
      <c r="BF380" s="12"/>
      <c r="BG380" s="3">
        <f t="shared" si="248"/>
        <v>0</v>
      </c>
      <c r="BH380">
        <v>0</v>
      </c>
      <c r="BI380">
        <v>0</v>
      </c>
      <c r="BJ380">
        <v>0</v>
      </c>
      <c r="BK380">
        <v>0</v>
      </c>
      <c r="BL380">
        <v>0</v>
      </c>
      <c r="BN380">
        <v>0</v>
      </c>
      <c r="BO380">
        <v>0</v>
      </c>
      <c r="BP380">
        <v>0</v>
      </c>
      <c r="BQ380">
        <v>0</v>
      </c>
      <c r="BR380">
        <v>0</v>
      </c>
      <c r="BS380">
        <v>0</v>
      </c>
      <c r="BU380">
        <v>0</v>
      </c>
      <c r="BW380">
        <v>0</v>
      </c>
      <c r="BY380" s="2" t="s">
        <v>322</v>
      </c>
      <c r="BZ380" s="12">
        <f t="shared" si="217"/>
        <v>0</v>
      </c>
      <c r="CR380" s="12"/>
      <c r="CS380" s="12"/>
      <c r="CT380" s="12"/>
      <c r="CU380" s="12"/>
    </row>
    <row r="381" spans="1:102" x14ac:dyDescent="0.2">
      <c r="A381">
        <v>2017</v>
      </c>
      <c r="B381" t="s">
        <v>754</v>
      </c>
      <c r="C381" s="1" t="s">
        <v>252</v>
      </c>
      <c r="D381" s="17">
        <v>97540</v>
      </c>
      <c r="E381" t="s">
        <v>113</v>
      </c>
      <c r="F381" t="s">
        <v>114</v>
      </c>
      <c r="G381" t="s">
        <v>324</v>
      </c>
      <c r="I381" t="s">
        <v>208</v>
      </c>
      <c r="J381">
        <v>2016</v>
      </c>
      <c r="K381">
        <f t="shared" si="249"/>
        <v>1</v>
      </c>
      <c r="L381" t="s">
        <v>108</v>
      </c>
      <c r="M381" t="s">
        <v>108</v>
      </c>
      <c r="N381" t="s">
        <v>360</v>
      </c>
      <c r="BE381" s="12"/>
      <c r="BF381" s="12"/>
      <c r="BG381" s="3">
        <f t="shared" si="248"/>
        <v>0</v>
      </c>
      <c r="BH381">
        <v>0</v>
      </c>
      <c r="BI381">
        <v>0</v>
      </c>
      <c r="BJ381">
        <v>0</v>
      </c>
      <c r="BK381">
        <v>0</v>
      </c>
      <c r="BL381">
        <v>0</v>
      </c>
      <c r="BN381">
        <v>0</v>
      </c>
      <c r="BO381">
        <v>0</v>
      </c>
      <c r="BP381">
        <v>0</v>
      </c>
      <c r="BQ381">
        <v>0</v>
      </c>
      <c r="BR381">
        <v>0</v>
      </c>
      <c r="BS381">
        <v>0</v>
      </c>
      <c r="BU381">
        <v>0</v>
      </c>
      <c r="BW381">
        <v>0</v>
      </c>
      <c r="BY381" s="2" t="s">
        <v>322</v>
      </c>
      <c r="BZ381" s="12">
        <f t="shared" si="217"/>
        <v>0</v>
      </c>
      <c r="CR381" s="12"/>
      <c r="CS381" s="12"/>
      <c r="CT381" s="12"/>
      <c r="CU381" s="12"/>
    </row>
    <row r="382" spans="1:102" x14ac:dyDescent="0.2">
      <c r="A382">
        <v>2017</v>
      </c>
      <c r="B382" t="s">
        <v>755</v>
      </c>
      <c r="C382" s="1" t="s">
        <v>266</v>
      </c>
      <c r="D382" s="17">
        <v>21601</v>
      </c>
      <c r="E382" t="s">
        <v>119</v>
      </c>
      <c r="F382" t="s">
        <v>105</v>
      </c>
      <c r="G382" t="s">
        <v>347</v>
      </c>
      <c r="I382" t="s">
        <v>121</v>
      </c>
      <c r="J382">
        <v>2016</v>
      </c>
      <c r="K382">
        <f t="shared" si="249"/>
        <v>1</v>
      </c>
      <c r="L382" t="s">
        <v>108</v>
      </c>
      <c r="M382" t="s">
        <v>108</v>
      </c>
      <c r="N382" t="s">
        <v>356</v>
      </c>
      <c r="P382" s="3">
        <v>20000</v>
      </c>
      <c r="Q382" s="3">
        <v>100000</v>
      </c>
      <c r="BE382" s="12"/>
      <c r="BF382" s="12"/>
      <c r="BG382" s="3">
        <f t="shared" si="248"/>
        <v>0</v>
      </c>
      <c r="BH382">
        <v>0</v>
      </c>
      <c r="BI382">
        <v>0</v>
      </c>
      <c r="BJ382">
        <v>0</v>
      </c>
      <c r="BK382">
        <v>0</v>
      </c>
      <c r="BL382">
        <v>0</v>
      </c>
      <c r="BN382">
        <v>0</v>
      </c>
      <c r="BO382">
        <v>0</v>
      </c>
      <c r="BP382">
        <v>0</v>
      </c>
      <c r="BQ382">
        <v>0</v>
      </c>
      <c r="BR382">
        <v>0</v>
      </c>
      <c r="BS382">
        <v>0</v>
      </c>
      <c r="BU382">
        <v>0</v>
      </c>
      <c r="BW382">
        <v>0</v>
      </c>
      <c r="BY382" s="2" t="s">
        <v>322</v>
      </c>
      <c r="BZ382" s="12">
        <f t="shared" si="217"/>
        <v>0</v>
      </c>
      <c r="CR382" s="12"/>
      <c r="CS382" s="12"/>
      <c r="CT382" s="12"/>
      <c r="CU382" s="12"/>
      <c r="CX382" t="s">
        <v>116</v>
      </c>
    </row>
    <row r="383" spans="1:102" x14ac:dyDescent="0.2">
      <c r="A383">
        <v>2017</v>
      </c>
      <c r="B383" t="s">
        <v>756</v>
      </c>
      <c r="C383" s="1" t="s">
        <v>118</v>
      </c>
      <c r="D383" s="17">
        <v>27603</v>
      </c>
      <c r="E383" t="s">
        <v>119</v>
      </c>
      <c r="F383" t="s">
        <v>105</v>
      </c>
      <c r="G383" t="s">
        <v>120</v>
      </c>
      <c r="I383" t="s">
        <v>121</v>
      </c>
      <c r="J383">
        <v>2008</v>
      </c>
      <c r="K383">
        <f t="shared" si="249"/>
        <v>9</v>
      </c>
      <c r="L383" t="s">
        <v>131</v>
      </c>
      <c r="M383" t="s">
        <v>131</v>
      </c>
      <c r="N383" t="s">
        <v>381</v>
      </c>
      <c r="O383" s="3">
        <v>7500000</v>
      </c>
      <c r="P383" s="3">
        <v>75000000</v>
      </c>
      <c r="Q383" s="3">
        <v>6500000</v>
      </c>
      <c r="R383" s="4">
        <v>0.8666666666666667</v>
      </c>
      <c r="AJ383" s="5"/>
      <c r="BE383" s="12"/>
      <c r="BF383" s="12"/>
      <c r="BG383" s="3">
        <f t="shared" si="248"/>
        <v>0</v>
      </c>
      <c r="BH383">
        <v>0</v>
      </c>
      <c r="BI383">
        <v>0</v>
      </c>
      <c r="BJ383">
        <v>0</v>
      </c>
      <c r="BK383">
        <v>0</v>
      </c>
      <c r="BL383">
        <v>0</v>
      </c>
      <c r="BN383">
        <v>0</v>
      </c>
      <c r="BO383">
        <v>0</v>
      </c>
      <c r="BP383">
        <v>0</v>
      </c>
      <c r="BQ383">
        <v>0</v>
      </c>
      <c r="BR383">
        <v>0</v>
      </c>
      <c r="BS383">
        <v>0</v>
      </c>
      <c r="BU383">
        <v>0</v>
      </c>
      <c r="BW383">
        <v>0</v>
      </c>
      <c r="BY383" s="2" t="s">
        <v>322</v>
      </c>
      <c r="BZ383" s="12">
        <f t="shared" si="217"/>
        <v>0</v>
      </c>
      <c r="CR383" s="12"/>
      <c r="CS383" s="12"/>
      <c r="CT383" s="12"/>
      <c r="CU383" s="12"/>
      <c r="CX383" t="s">
        <v>110</v>
      </c>
    </row>
    <row r="384" spans="1:102" x14ac:dyDescent="0.2">
      <c r="A384">
        <v>2017</v>
      </c>
      <c r="B384" t="s">
        <v>757</v>
      </c>
      <c r="C384" s="1" t="s">
        <v>270</v>
      </c>
      <c r="D384" s="17">
        <v>22718</v>
      </c>
      <c r="E384" t="s">
        <v>119</v>
      </c>
      <c r="F384" t="s">
        <v>105</v>
      </c>
      <c r="G384" t="s">
        <v>120</v>
      </c>
      <c r="I384" t="s">
        <v>121</v>
      </c>
      <c r="J384">
        <v>2011</v>
      </c>
      <c r="K384">
        <f t="shared" si="249"/>
        <v>6</v>
      </c>
      <c r="L384" t="s">
        <v>131</v>
      </c>
      <c r="M384" t="s">
        <v>131</v>
      </c>
      <c r="N384" t="s">
        <v>356</v>
      </c>
      <c r="BE384" s="12"/>
      <c r="BF384" s="12"/>
      <c r="BG384" s="3">
        <f t="shared" si="248"/>
        <v>0</v>
      </c>
      <c r="BH384">
        <v>0</v>
      </c>
      <c r="BI384">
        <v>0</v>
      </c>
      <c r="BJ384">
        <v>0</v>
      </c>
      <c r="BK384">
        <v>0</v>
      </c>
      <c r="BL384">
        <v>0</v>
      </c>
      <c r="BN384">
        <v>0</v>
      </c>
      <c r="BO384">
        <v>0</v>
      </c>
      <c r="BP384">
        <v>0</v>
      </c>
      <c r="BQ384">
        <v>0</v>
      </c>
      <c r="BR384">
        <v>0</v>
      </c>
      <c r="BS384">
        <v>0</v>
      </c>
      <c r="BU384">
        <v>0</v>
      </c>
      <c r="BW384">
        <v>0</v>
      </c>
      <c r="BY384" s="2" t="s">
        <v>322</v>
      </c>
      <c r="BZ384" s="12">
        <f t="shared" si="217"/>
        <v>0</v>
      </c>
      <c r="CR384" s="12"/>
      <c r="CS384" s="12"/>
      <c r="CT384" s="12"/>
      <c r="CU384" s="12"/>
    </row>
    <row r="385" spans="1:102" x14ac:dyDescent="0.2">
      <c r="A385">
        <v>2017</v>
      </c>
      <c r="B385" t="s">
        <v>758</v>
      </c>
      <c r="C385" s="1" t="s">
        <v>277</v>
      </c>
      <c r="D385" s="17">
        <v>29571</v>
      </c>
      <c r="E385" t="s">
        <v>119</v>
      </c>
      <c r="F385" t="s">
        <v>105</v>
      </c>
      <c r="G385" t="s">
        <v>106</v>
      </c>
      <c r="I385" t="s">
        <v>106</v>
      </c>
      <c r="J385">
        <v>2015</v>
      </c>
      <c r="K385">
        <f t="shared" si="249"/>
        <v>2</v>
      </c>
      <c r="L385" t="s">
        <v>108</v>
      </c>
      <c r="M385" t="s">
        <v>108</v>
      </c>
      <c r="N385" t="s">
        <v>360</v>
      </c>
      <c r="BE385" s="12"/>
      <c r="BF385" s="12"/>
      <c r="BG385" s="3">
        <f t="shared" si="248"/>
        <v>0</v>
      </c>
      <c r="BH385">
        <v>0</v>
      </c>
      <c r="BI385">
        <v>0</v>
      </c>
      <c r="BJ385">
        <v>0</v>
      </c>
      <c r="BK385">
        <v>0</v>
      </c>
      <c r="BL385">
        <v>0</v>
      </c>
      <c r="BN385">
        <v>0</v>
      </c>
      <c r="BO385">
        <v>0</v>
      </c>
      <c r="BP385">
        <v>0</v>
      </c>
      <c r="BQ385">
        <v>0</v>
      </c>
      <c r="BR385">
        <v>0</v>
      </c>
      <c r="BS385">
        <v>0</v>
      </c>
      <c r="BU385">
        <v>0</v>
      </c>
      <c r="BW385">
        <v>0</v>
      </c>
      <c r="BY385" s="2" t="s">
        <v>322</v>
      </c>
      <c r="BZ385" s="12">
        <f t="shared" si="217"/>
        <v>0</v>
      </c>
      <c r="CR385" s="12"/>
      <c r="CS385" s="12"/>
      <c r="CT385" s="12"/>
      <c r="CU385" s="12"/>
    </row>
    <row r="386" spans="1:102" x14ac:dyDescent="0.2">
      <c r="A386">
        <v>2017</v>
      </c>
      <c r="B386" t="s">
        <v>759</v>
      </c>
      <c r="C386" s="1" t="s">
        <v>283</v>
      </c>
      <c r="D386" s="17">
        <v>26260</v>
      </c>
      <c r="E386" t="s">
        <v>119</v>
      </c>
      <c r="F386" t="s">
        <v>105</v>
      </c>
      <c r="G386" t="s">
        <v>106</v>
      </c>
      <c r="I386" t="s">
        <v>106</v>
      </c>
      <c r="J386">
        <v>2013</v>
      </c>
      <c r="K386">
        <f t="shared" si="249"/>
        <v>4</v>
      </c>
      <c r="L386" t="s">
        <v>122</v>
      </c>
      <c r="M386" t="s">
        <v>122</v>
      </c>
      <c r="N386" t="s">
        <v>360</v>
      </c>
      <c r="BE386" s="12"/>
      <c r="BF386" s="12"/>
      <c r="BG386" s="3">
        <f t="shared" si="248"/>
        <v>0</v>
      </c>
      <c r="BH386">
        <v>0</v>
      </c>
      <c r="BI386">
        <v>0</v>
      </c>
      <c r="BJ386">
        <v>0</v>
      </c>
      <c r="BK386">
        <v>0</v>
      </c>
      <c r="BL386">
        <v>0</v>
      </c>
      <c r="BN386">
        <v>0</v>
      </c>
      <c r="BO386">
        <v>0</v>
      </c>
      <c r="BP386">
        <v>0</v>
      </c>
      <c r="BQ386">
        <v>0</v>
      </c>
      <c r="BR386">
        <v>0</v>
      </c>
      <c r="BS386">
        <v>0</v>
      </c>
      <c r="BU386">
        <v>0</v>
      </c>
      <c r="BW386">
        <v>0</v>
      </c>
      <c r="BY386" s="2" t="s">
        <v>322</v>
      </c>
      <c r="BZ386" s="12">
        <f t="shared" ref="BZ386:BZ449" si="250">SUM(CA386:CP386)</f>
        <v>0</v>
      </c>
      <c r="CR386" s="12"/>
      <c r="CS386" s="12"/>
      <c r="CT386" s="12"/>
      <c r="CU386" s="12"/>
    </row>
    <row r="387" spans="1:102" x14ac:dyDescent="0.2">
      <c r="A387">
        <v>2017</v>
      </c>
      <c r="B387" t="s">
        <v>760</v>
      </c>
      <c r="C387" s="1" t="s">
        <v>283</v>
      </c>
      <c r="D387" s="17">
        <v>25704</v>
      </c>
      <c r="E387" t="s">
        <v>119</v>
      </c>
      <c r="F387" t="s">
        <v>105</v>
      </c>
      <c r="G387" t="s">
        <v>106</v>
      </c>
      <c r="I387" t="s">
        <v>106</v>
      </c>
      <c r="J387">
        <v>2012</v>
      </c>
      <c r="K387">
        <f t="shared" si="249"/>
        <v>5</v>
      </c>
      <c r="L387" t="s">
        <v>122</v>
      </c>
      <c r="M387" t="s">
        <v>122</v>
      </c>
      <c r="N387" t="s">
        <v>381</v>
      </c>
      <c r="BE387" s="12"/>
      <c r="BF387" s="12"/>
      <c r="BG387" s="3">
        <f t="shared" si="248"/>
        <v>0</v>
      </c>
      <c r="BH387">
        <v>0</v>
      </c>
      <c r="BI387">
        <v>0</v>
      </c>
      <c r="BJ387">
        <v>0</v>
      </c>
      <c r="BK387">
        <v>0</v>
      </c>
      <c r="BL387">
        <v>0</v>
      </c>
      <c r="BN387">
        <v>0</v>
      </c>
      <c r="BO387">
        <v>0</v>
      </c>
      <c r="BP387">
        <v>0</v>
      </c>
      <c r="BQ387">
        <v>0</v>
      </c>
      <c r="BR387">
        <v>0</v>
      </c>
      <c r="BS387">
        <v>0</v>
      </c>
      <c r="BU387">
        <v>0</v>
      </c>
      <c r="BW387">
        <v>0</v>
      </c>
      <c r="BY387" s="2" t="s">
        <v>322</v>
      </c>
      <c r="BZ387" s="12">
        <f t="shared" si="250"/>
        <v>0</v>
      </c>
      <c r="CR387" s="12"/>
      <c r="CS387" s="12"/>
      <c r="CT387" s="12"/>
      <c r="CU387" s="12"/>
    </row>
    <row r="388" spans="1:102" x14ac:dyDescent="0.2">
      <c r="A388">
        <v>2017</v>
      </c>
      <c r="B388" t="s">
        <v>761</v>
      </c>
      <c r="C388" s="1" t="s">
        <v>118</v>
      </c>
      <c r="D388" s="17">
        <v>28472</v>
      </c>
      <c r="E388" t="s">
        <v>119</v>
      </c>
      <c r="F388" t="s">
        <v>105</v>
      </c>
      <c r="G388" t="s">
        <v>106</v>
      </c>
      <c r="I388" t="s">
        <v>106</v>
      </c>
      <c r="J388">
        <v>2011</v>
      </c>
      <c r="K388">
        <f t="shared" si="249"/>
        <v>6</v>
      </c>
      <c r="L388" t="s">
        <v>131</v>
      </c>
      <c r="M388" t="s">
        <v>131</v>
      </c>
      <c r="N388" t="s">
        <v>381</v>
      </c>
      <c r="BE388" s="12"/>
      <c r="BF388" s="12"/>
      <c r="BG388" s="3">
        <f t="shared" si="248"/>
        <v>0</v>
      </c>
      <c r="BH388">
        <v>0</v>
      </c>
      <c r="BI388">
        <v>0</v>
      </c>
      <c r="BJ388">
        <v>0</v>
      </c>
      <c r="BK388">
        <v>0</v>
      </c>
      <c r="BL388">
        <v>0</v>
      </c>
      <c r="BN388">
        <v>0</v>
      </c>
      <c r="BO388">
        <v>0</v>
      </c>
      <c r="BP388">
        <v>0</v>
      </c>
      <c r="BQ388">
        <v>0</v>
      </c>
      <c r="BR388">
        <v>0</v>
      </c>
      <c r="BS388">
        <v>0</v>
      </c>
      <c r="BU388">
        <v>0</v>
      </c>
      <c r="BW388">
        <v>0</v>
      </c>
      <c r="BY388" s="2" t="s">
        <v>322</v>
      </c>
      <c r="BZ388" s="12">
        <f t="shared" si="250"/>
        <v>0</v>
      </c>
      <c r="CR388" s="12"/>
      <c r="CS388" s="12"/>
      <c r="CT388" s="12"/>
      <c r="CU388" s="12"/>
    </row>
    <row r="389" spans="1:102" x14ac:dyDescent="0.2">
      <c r="A389">
        <v>2017</v>
      </c>
      <c r="B389" t="s">
        <v>762</v>
      </c>
      <c r="C389" s="1" t="s">
        <v>296</v>
      </c>
      <c r="D389" s="17">
        <v>55932</v>
      </c>
      <c r="E389" t="s">
        <v>153</v>
      </c>
      <c r="F389" t="s">
        <v>130</v>
      </c>
      <c r="G389" t="s">
        <v>120</v>
      </c>
      <c r="I389" t="s">
        <v>121</v>
      </c>
      <c r="J389">
        <v>2003</v>
      </c>
      <c r="K389">
        <f t="shared" si="249"/>
        <v>14</v>
      </c>
      <c r="L389" t="s">
        <v>154</v>
      </c>
      <c r="M389" t="s">
        <v>149</v>
      </c>
      <c r="N389" t="s">
        <v>360</v>
      </c>
      <c r="O389" s="3">
        <v>1437695</v>
      </c>
      <c r="P389" s="3">
        <v>1431483</v>
      </c>
      <c r="Q389" s="3">
        <v>1421605</v>
      </c>
      <c r="R389" s="4">
        <v>0.9888084746764787</v>
      </c>
      <c r="S389" s="5">
        <f>SUM(T389:AJ389)</f>
        <v>1431483</v>
      </c>
      <c r="T389" s="5">
        <v>91876</v>
      </c>
      <c r="U389" s="5">
        <v>0</v>
      </c>
      <c r="V389" s="5">
        <v>1149339</v>
      </c>
      <c r="W389" s="5">
        <v>0</v>
      </c>
      <c r="X389" s="5">
        <v>0</v>
      </c>
      <c r="Y389" s="5">
        <v>181002</v>
      </c>
      <c r="Z389" s="5">
        <v>30</v>
      </c>
      <c r="AA389" s="5">
        <v>0</v>
      </c>
      <c r="AB389" s="5">
        <v>0</v>
      </c>
      <c r="AC389" s="5">
        <v>9236</v>
      </c>
      <c r="AD389" s="5">
        <v>0</v>
      </c>
      <c r="AE389" s="5">
        <v>0</v>
      </c>
      <c r="AF389" s="5">
        <v>0</v>
      </c>
      <c r="AH389" s="5">
        <v>0</v>
      </c>
      <c r="AJ389" s="3">
        <v>0</v>
      </c>
      <c r="AL389" s="6">
        <f>SUM(AM389:BC389)</f>
        <v>100.00000000000001</v>
      </c>
      <c r="AM389" s="6">
        <v>6.4182389871203505</v>
      </c>
      <c r="AN389" s="6">
        <v>0</v>
      </c>
      <c r="AO389" s="6">
        <v>80.290090766009797</v>
      </c>
      <c r="AP389" s="6">
        <v>0</v>
      </c>
      <c r="AQ389" s="6">
        <v>0</v>
      </c>
      <c r="AR389" s="6">
        <v>12.644369510500649</v>
      </c>
      <c r="AS389" s="6">
        <v>2.0957286953460202E-3</v>
      </c>
      <c r="AT389" s="6">
        <v>0</v>
      </c>
      <c r="AU389" s="6">
        <v>0</v>
      </c>
      <c r="AV389" s="6">
        <v>0.64520500767385991</v>
      </c>
      <c r="AW389" s="6">
        <v>0</v>
      </c>
      <c r="AX389" s="6">
        <v>0</v>
      </c>
      <c r="AY389" s="6">
        <v>0</v>
      </c>
      <c r="AZ389" s="6"/>
      <c r="BA389" s="6">
        <v>0</v>
      </c>
      <c r="BB389" s="6"/>
      <c r="BC389" s="6">
        <v>0</v>
      </c>
      <c r="BD389" s="6"/>
      <c r="BE389" s="12">
        <f>AO389+AP389</f>
        <v>80.290090766009797</v>
      </c>
      <c r="BF389" s="12">
        <f>SUM(AS389:AY389)+BA389+BC389</f>
        <v>0.64730073636920593</v>
      </c>
      <c r="BG389" s="3">
        <f t="shared" si="248"/>
        <v>0</v>
      </c>
      <c r="BH389">
        <v>0</v>
      </c>
      <c r="BI389">
        <v>0</v>
      </c>
      <c r="BJ389">
        <v>0</v>
      </c>
      <c r="BK389">
        <v>0</v>
      </c>
      <c r="BL389">
        <v>0</v>
      </c>
      <c r="BN389">
        <v>0</v>
      </c>
      <c r="BO389">
        <v>0</v>
      </c>
      <c r="BP389">
        <v>0</v>
      </c>
      <c r="BQ389">
        <v>0</v>
      </c>
      <c r="BR389">
        <v>0</v>
      </c>
      <c r="BS389">
        <v>0</v>
      </c>
      <c r="BU389">
        <v>0</v>
      </c>
      <c r="BW389">
        <v>0</v>
      </c>
      <c r="BY389" s="2" t="s">
        <v>322</v>
      </c>
      <c r="BZ389" s="12">
        <f t="shared" si="250"/>
        <v>0</v>
      </c>
      <c r="CR389" s="12"/>
      <c r="CS389" s="12"/>
      <c r="CT389" s="12"/>
      <c r="CU389" s="12"/>
      <c r="CX389" t="s">
        <v>110</v>
      </c>
    </row>
    <row r="390" spans="1:102" x14ac:dyDescent="0.2">
      <c r="A390">
        <v>2017</v>
      </c>
      <c r="B390" t="s">
        <v>763</v>
      </c>
      <c r="C390" s="1" t="s">
        <v>299</v>
      </c>
      <c r="D390" s="17">
        <v>63090</v>
      </c>
      <c r="E390" t="s">
        <v>153</v>
      </c>
      <c r="F390" t="s">
        <v>130</v>
      </c>
      <c r="G390" t="s">
        <v>138</v>
      </c>
      <c r="I390" t="s">
        <v>121</v>
      </c>
      <c r="J390">
        <v>2014</v>
      </c>
      <c r="K390">
        <f t="shared" si="249"/>
        <v>3</v>
      </c>
      <c r="L390" t="s">
        <v>122</v>
      </c>
      <c r="M390" t="s">
        <v>122</v>
      </c>
      <c r="N390" t="s">
        <v>360</v>
      </c>
      <c r="BE390" s="12"/>
      <c r="BF390" s="12"/>
      <c r="BG390" s="3">
        <f t="shared" si="248"/>
        <v>0</v>
      </c>
      <c r="BH390">
        <v>0</v>
      </c>
      <c r="BI390">
        <v>0</v>
      </c>
      <c r="BJ390">
        <v>0</v>
      </c>
      <c r="BK390">
        <v>0</v>
      </c>
      <c r="BL390">
        <v>0</v>
      </c>
      <c r="BN390">
        <v>0</v>
      </c>
      <c r="BO390">
        <v>0</v>
      </c>
      <c r="BP390">
        <v>0</v>
      </c>
      <c r="BQ390">
        <v>0</v>
      </c>
      <c r="BR390">
        <v>0</v>
      </c>
      <c r="BS390">
        <v>0</v>
      </c>
      <c r="BU390">
        <v>0</v>
      </c>
      <c r="BW390">
        <v>0</v>
      </c>
      <c r="BY390" s="2" t="s">
        <v>322</v>
      </c>
      <c r="BZ390" s="12">
        <f t="shared" si="250"/>
        <v>0</v>
      </c>
      <c r="CR390" s="12"/>
      <c r="CS390" s="12"/>
      <c r="CT390" s="12"/>
      <c r="CU390" s="12"/>
      <c r="CX390" t="s">
        <v>126</v>
      </c>
    </row>
    <row r="391" spans="1:102" x14ac:dyDescent="0.2">
      <c r="A391">
        <v>2017</v>
      </c>
      <c r="B391" t="s">
        <v>764</v>
      </c>
      <c r="C391" s="1" t="s">
        <v>299</v>
      </c>
      <c r="D391" s="17">
        <v>64112</v>
      </c>
      <c r="E391" t="s">
        <v>153</v>
      </c>
      <c r="F391" t="s">
        <v>130</v>
      </c>
      <c r="G391" t="s">
        <v>120</v>
      </c>
      <c r="I391" t="s">
        <v>121</v>
      </c>
      <c r="J391">
        <v>2008</v>
      </c>
      <c r="K391">
        <f t="shared" ref="K391:K393" si="251">2017-J391</f>
        <v>9</v>
      </c>
      <c r="L391" t="s">
        <v>131</v>
      </c>
      <c r="M391" t="s">
        <v>131</v>
      </c>
      <c r="N391" t="s">
        <v>360</v>
      </c>
      <c r="O391" s="3">
        <v>20000</v>
      </c>
      <c r="BE391" s="12"/>
      <c r="BF391" s="12"/>
      <c r="BG391" s="3">
        <f t="shared" si="248"/>
        <v>0</v>
      </c>
      <c r="BH391">
        <v>0</v>
      </c>
      <c r="BI391">
        <v>0</v>
      </c>
      <c r="BJ391">
        <v>0</v>
      </c>
      <c r="BK391">
        <v>0</v>
      </c>
      <c r="BL391">
        <v>0</v>
      </c>
      <c r="BN391">
        <v>0</v>
      </c>
      <c r="BO391">
        <v>0</v>
      </c>
      <c r="BP391">
        <v>0</v>
      </c>
      <c r="BQ391">
        <v>0</v>
      </c>
      <c r="BR391">
        <v>0</v>
      </c>
      <c r="BS391">
        <v>0</v>
      </c>
      <c r="BU391">
        <v>0</v>
      </c>
      <c r="BW391">
        <v>0</v>
      </c>
      <c r="BY391" s="2" t="s">
        <v>322</v>
      </c>
      <c r="BZ391" s="12">
        <f t="shared" si="250"/>
        <v>0</v>
      </c>
      <c r="CR391" s="12"/>
      <c r="CS391" s="12"/>
      <c r="CT391" s="12"/>
      <c r="CU391" s="12"/>
    </row>
    <row r="392" spans="1:102" x14ac:dyDescent="0.2">
      <c r="A392">
        <v>2017</v>
      </c>
      <c r="B392" t="s">
        <v>765</v>
      </c>
      <c r="C392" s="1" t="s">
        <v>310</v>
      </c>
      <c r="D392" s="17">
        <v>72801</v>
      </c>
      <c r="E392" t="s">
        <v>308</v>
      </c>
      <c r="F392" t="s">
        <v>105</v>
      </c>
      <c r="G392" t="s">
        <v>106</v>
      </c>
      <c r="I392" t="s">
        <v>106</v>
      </c>
      <c r="J392">
        <v>2010</v>
      </c>
      <c r="K392">
        <f t="shared" si="251"/>
        <v>7</v>
      </c>
      <c r="L392" t="s">
        <v>131</v>
      </c>
      <c r="M392" t="s">
        <v>131</v>
      </c>
      <c r="N392" t="s">
        <v>381</v>
      </c>
      <c r="BE392" s="12"/>
      <c r="BF392" s="12"/>
      <c r="BG392" s="3">
        <f t="shared" si="248"/>
        <v>0</v>
      </c>
      <c r="BH392">
        <v>0</v>
      </c>
      <c r="BI392">
        <v>0</v>
      </c>
      <c r="BJ392">
        <v>0</v>
      </c>
      <c r="BK392">
        <v>0</v>
      </c>
      <c r="BL392">
        <v>0</v>
      </c>
      <c r="BN392">
        <v>0</v>
      </c>
      <c r="BO392">
        <v>0</v>
      </c>
      <c r="BP392">
        <v>0</v>
      </c>
      <c r="BQ392">
        <v>0</v>
      </c>
      <c r="BR392">
        <v>0</v>
      </c>
      <c r="BS392">
        <v>0</v>
      </c>
      <c r="BU392">
        <v>0</v>
      </c>
      <c r="BW392">
        <v>0</v>
      </c>
      <c r="BY392" s="2" t="s">
        <v>322</v>
      </c>
      <c r="BZ392" s="12">
        <f t="shared" si="250"/>
        <v>0</v>
      </c>
      <c r="CR392" s="12"/>
      <c r="CS392" s="12"/>
      <c r="CT392" s="12"/>
      <c r="CU392" s="12"/>
    </row>
    <row r="393" spans="1:102" x14ac:dyDescent="0.2">
      <c r="A393">
        <v>2017</v>
      </c>
      <c r="B393" t="s">
        <v>766</v>
      </c>
      <c r="C393" s="1" t="s">
        <v>310</v>
      </c>
      <c r="D393" s="17">
        <v>72201</v>
      </c>
      <c r="E393" t="s">
        <v>308</v>
      </c>
      <c r="F393" t="s">
        <v>105</v>
      </c>
      <c r="G393" t="s">
        <v>106</v>
      </c>
      <c r="I393" t="s">
        <v>106</v>
      </c>
      <c r="J393">
        <v>2003</v>
      </c>
      <c r="K393">
        <f t="shared" si="251"/>
        <v>14</v>
      </c>
      <c r="L393" t="s">
        <v>154</v>
      </c>
      <c r="M393" t="s">
        <v>149</v>
      </c>
      <c r="N393" t="s">
        <v>381</v>
      </c>
      <c r="BE393" s="12"/>
      <c r="BF393" s="12"/>
      <c r="BG393" s="3">
        <f t="shared" si="248"/>
        <v>0</v>
      </c>
      <c r="BH393">
        <v>0</v>
      </c>
      <c r="BI393">
        <v>0</v>
      </c>
      <c r="BJ393">
        <v>0</v>
      </c>
      <c r="BK393">
        <v>0</v>
      </c>
      <c r="BL393">
        <v>0</v>
      </c>
      <c r="BN393">
        <v>0</v>
      </c>
      <c r="BO393">
        <v>0</v>
      </c>
      <c r="BP393">
        <v>0</v>
      </c>
      <c r="BQ393">
        <v>0</v>
      </c>
      <c r="BR393">
        <v>0</v>
      </c>
      <c r="BS393">
        <v>0</v>
      </c>
      <c r="BU393">
        <v>0</v>
      </c>
      <c r="BW393">
        <v>0</v>
      </c>
      <c r="BY393" s="2" t="s">
        <v>322</v>
      </c>
      <c r="BZ393" s="12">
        <f t="shared" si="250"/>
        <v>0</v>
      </c>
      <c r="CR393" s="12"/>
      <c r="CS393" s="12"/>
      <c r="CT393" s="12"/>
      <c r="CU393" s="12"/>
    </row>
    <row r="394" spans="1:102" x14ac:dyDescent="0.2">
      <c r="A394">
        <v>2019</v>
      </c>
      <c r="B394" t="s">
        <v>767</v>
      </c>
      <c r="C394" t="s">
        <v>128</v>
      </c>
      <c r="D394" s="12">
        <v>49686</v>
      </c>
      <c r="E394" t="s">
        <v>129</v>
      </c>
      <c r="F394" t="s">
        <v>130</v>
      </c>
      <c r="G394" t="s">
        <v>120</v>
      </c>
      <c r="I394" t="s">
        <v>121</v>
      </c>
      <c r="J394">
        <v>2007</v>
      </c>
      <c r="K394">
        <f t="shared" ref="K394:K425" si="252">2019-J394</f>
        <v>12</v>
      </c>
      <c r="L394" t="s">
        <v>154</v>
      </c>
      <c r="M394" t="s">
        <v>149</v>
      </c>
      <c r="N394" t="s">
        <v>356</v>
      </c>
      <c r="O394" s="3">
        <v>9472541.9399999995</v>
      </c>
      <c r="P394" s="3">
        <v>8596166.9399999995</v>
      </c>
      <c r="Q394" s="3">
        <v>10909734.02</v>
      </c>
      <c r="R394" s="4">
        <f t="shared" ref="R394:R399" si="253">Q394/O394</f>
        <v>1.1517219020093354</v>
      </c>
      <c r="S394" s="5">
        <f t="shared" ref="S394:S408" si="254">SUM(T394:AJ394)</f>
        <v>8253140.7200000007</v>
      </c>
      <c r="T394" s="5">
        <v>1314521.71</v>
      </c>
      <c r="U394" s="5">
        <v>998738.93</v>
      </c>
      <c r="V394" s="5">
        <v>1358189.3</v>
      </c>
      <c r="W394" s="5">
        <v>208924.58</v>
      </c>
      <c r="X394" s="5">
        <v>526452.86</v>
      </c>
      <c r="Y394" s="5">
        <v>308.88</v>
      </c>
      <c r="Z394" s="5">
        <v>72879.039999999994</v>
      </c>
      <c r="AA394" s="5">
        <v>53428.28</v>
      </c>
      <c r="AB394" s="5">
        <v>518235.75</v>
      </c>
      <c r="AC394" s="5">
        <v>3086491.25</v>
      </c>
      <c r="AE394" s="5">
        <v>114970.14</v>
      </c>
      <c r="AF394" s="5">
        <v>0</v>
      </c>
      <c r="AH394" s="5">
        <v>0</v>
      </c>
      <c r="AJ394" s="3">
        <v>0</v>
      </c>
      <c r="AL394" s="6">
        <f t="shared" ref="AL394:AL408" si="255">SUM(AM394:BC394)</f>
        <v>100</v>
      </c>
      <c r="AM394" s="12">
        <v>15.927532979226843</v>
      </c>
      <c r="AN394" s="12">
        <v>12.101319532571837</v>
      </c>
      <c r="AO394" s="12">
        <v>16.456635674570201</v>
      </c>
      <c r="AP394" s="12">
        <v>2.5314554433042549</v>
      </c>
      <c r="AQ394" s="12">
        <v>6.3788184142339439</v>
      </c>
      <c r="AR394" s="12">
        <v>3.7425752265617491E-3</v>
      </c>
      <c r="AS394" s="12">
        <v>0.88304613325434711</v>
      </c>
      <c r="AT394" s="12">
        <v>0.64736906606385836</v>
      </c>
      <c r="AU394" s="12">
        <v>6.2792549840347327</v>
      </c>
      <c r="AV394" s="12">
        <v>37.397778066723667</v>
      </c>
      <c r="AW394" s="12">
        <v>0</v>
      </c>
      <c r="AX394" s="12">
        <v>1.3930471307897436</v>
      </c>
      <c r="AY394" s="12">
        <v>0</v>
      </c>
      <c r="AZ394" s="12">
        <v>0</v>
      </c>
      <c r="BA394" s="12">
        <v>0</v>
      </c>
      <c r="BB394" s="12">
        <v>0</v>
      </c>
      <c r="BC394" s="12">
        <v>0</v>
      </c>
      <c r="BE394" s="12">
        <f t="shared" ref="BE394:BE408" si="256">AO394+AP394</f>
        <v>18.988091117874454</v>
      </c>
      <c r="BF394" s="12">
        <f t="shared" ref="BF394:BF408" si="257">SUM(AS394:AY394)+BA394+BC394</f>
        <v>46.600495380866356</v>
      </c>
      <c r="BG394" s="3">
        <f t="shared" si="248"/>
        <v>7999999.7200000007</v>
      </c>
      <c r="BH394">
        <v>0</v>
      </c>
      <c r="BI394">
        <v>1589260.51</v>
      </c>
      <c r="BJ394">
        <v>1829471.19</v>
      </c>
      <c r="BK394">
        <v>3172131.76</v>
      </c>
      <c r="BL394">
        <v>43939.65</v>
      </c>
      <c r="BM394">
        <v>0</v>
      </c>
      <c r="BN394">
        <v>68716.990000000005</v>
      </c>
      <c r="BO394">
        <v>52540.74</v>
      </c>
      <c r="BP394">
        <v>863574.42</v>
      </c>
      <c r="BQ394">
        <v>48189.16</v>
      </c>
      <c r="BR394">
        <v>230517.65</v>
      </c>
      <c r="BS394">
        <v>48801.8</v>
      </c>
      <c r="BT394">
        <v>0</v>
      </c>
      <c r="BU394">
        <v>52855.85</v>
      </c>
      <c r="BV394">
        <v>0</v>
      </c>
      <c r="BW394">
        <v>0</v>
      </c>
      <c r="BY394" t="s">
        <v>109</v>
      </c>
      <c r="BZ394" s="12">
        <f t="shared" si="250"/>
        <v>100.44985498152739</v>
      </c>
      <c r="CA394" s="10">
        <v>0</v>
      </c>
      <c r="CB394" s="10">
        <v>18.488013565730029</v>
      </c>
      <c r="CC394" s="10">
        <v>21.282406481510236</v>
      </c>
      <c r="CD394" s="10">
        <v>36.901700282707637</v>
      </c>
      <c r="CE394" s="10">
        <v>0.51115398649994115</v>
      </c>
      <c r="CF394" s="10">
        <v>0</v>
      </c>
      <c r="CG394" s="10">
        <v>0.79939105975529146</v>
      </c>
      <c r="CH394" s="10">
        <v>0.61121125690934996</v>
      </c>
      <c r="CI394" s="10">
        <v>10.046040590272669</v>
      </c>
      <c r="CJ394" s="10">
        <v>0.56058892685953365</v>
      </c>
      <c r="CK394" s="10">
        <v>2.681633007001607</v>
      </c>
      <c r="CL394" s="10">
        <v>0.56771582428109524</v>
      </c>
      <c r="CM394" s="10">
        <v>0</v>
      </c>
      <c r="CN394" s="10">
        <v>8</v>
      </c>
      <c r="CO394" s="25" t="s">
        <v>538</v>
      </c>
      <c r="CP394" s="10">
        <v>0</v>
      </c>
      <c r="CR394" s="12">
        <f t="shared" ref="CR394:CR425" si="258">SUM(CB394:CC394)</f>
        <v>39.770420047240265</v>
      </c>
      <c r="CS394" s="12">
        <f t="shared" ref="CS394:CS425" si="259">SUM(CE394:CF394)</f>
        <v>0.51115398649994115</v>
      </c>
      <c r="CT394" s="12">
        <f t="shared" ref="CT394:CT425" si="260">SUM(CH394:CM394)</f>
        <v>14.467189605324254</v>
      </c>
      <c r="CU394" s="12">
        <f t="shared" ref="CU394:CU425" si="261">SUM(CN394+CP394)</f>
        <v>8</v>
      </c>
      <c r="CX394" t="s">
        <v>116</v>
      </c>
    </row>
    <row r="395" spans="1:102" x14ac:dyDescent="0.2">
      <c r="A395">
        <v>2019</v>
      </c>
      <c r="B395" t="s">
        <v>768</v>
      </c>
      <c r="C395" t="s">
        <v>204</v>
      </c>
      <c r="D395" s="12">
        <v>59802</v>
      </c>
      <c r="E395" t="s">
        <v>205</v>
      </c>
      <c r="F395" t="s">
        <v>114</v>
      </c>
      <c r="G395" t="s">
        <v>142</v>
      </c>
      <c r="I395" t="s">
        <v>143</v>
      </c>
      <c r="J395">
        <v>2003</v>
      </c>
      <c r="K395">
        <f t="shared" si="252"/>
        <v>16</v>
      </c>
      <c r="L395" t="s">
        <v>165</v>
      </c>
      <c r="M395" t="s">
        <v>149</v>
      </c>
      <c r="N395" t="s">
        <v>356</v>
      </c>
      <c r="O395" s="3">
        <v>3580514</v>
      </c>
      <c r="P395" s="3">
        <v>3497827</v>
      </c>
      <c r="Q395" s="3">
        <v>3530431</v>
      </c>
      <c r="R395" s="4">
        <f t="shared" si="253"/>
        <v>0.98601234347917643</v>
      </c>
      <c r="S395" s="5">
        <f t="shared" si="254"/>
        <v>3298027</v>
      </c>
      <c r="T395" s="5">
        <v>1242522</v>
      </c>
      <c r="U395" s="5">
        <v>83864</v>
      </c>
      <c r="V395" s="5">
        <v>188</v>
      </c>
      <c r="W395" s="5">
        <v>0</v>
      </c>
      <c r="X395" s="5">
        <v>944472</v>
      </c>
      <c r="Y395" s="5">
        <v>814598</v>
      </c>
      <c r="Z395" s="5">
        <v>36544</v>
      </c>
      <c r="AA395" s="5">
        <v>0</v>
      </c>
      <c r="AB395" s="5">
        <v>0</v>
      </c>
      <c r="AC395" s="5">
        <v>139862</v>
      </c>
      <c r="AE395" s="5">
        <v>35303</v>
      </c>
      <c r="AF395" s="5">
        <v>674</v>
      </c>
      <c r="AH395" s="5">
        <v>0</v>
      </c>
      <c r="AJ395" s="3">
        <v>0</v>
      </c>
      <c r="AL395" s="6">
        <f t="shared" si="255"/>
        <v>100</v>
      </c>
      <c r="AM395" s="12">
        <v>37.67470672617295</v>
      </c>
      <c r="AN395" s="12">
        <v>2.5428536515923006</v>
      </c>
      <c r="AO395" s="12">
        <v>5.7003778319583195E-3</v>
      </c>
      <c r="AP395" s="12">
        <v>0</v>
      </c>
      <c r="AQ395" s="12">
        <v>28.63748538141137</v>
      </c>
      <c r="AR395" s="12">
        <v>24.699555218923315</v>
      </c>
      <c r="AS395" s="12">
        <v>1.1080564228249192</v>
      </c>
      <c r="AT395" s="12">
        <v>0</v>
      </c>
      <c r="AU395" s="12">
        <v>0</v>
      </c>
      <c r="AV395" s="12">
        <v>4.2407778953901829</v>
      </c>
      <c r="AW395" s="12">
        <v>0</v>
      </c>
      <c r="AX395" s="12">
        <v>1.0704278649022581</v>
      </c>
      <c r="AY395" s="12">
        <v>2.0436460950744188E-2</v>
      </c>
      <c r="AZ395" s="12">
        <v>0</v>
      </c>
      <c r="BA395" s="12">
        <v>0</v>
      </c>
      <c r="BB395" s="12">
        <v>0</v>
      </c>
      <c r="BC395" s="12">
        <v>0</v>
      </c>
      <c r="BE395" s="12">
        <f t="shared" si="256"/>
        <v>5.7003778319583195E-3</v>
      </c>
      <c r="BF395" s="12">
        <f t="shared" si="257"/>
        <v>6.4396986440681045</v>
      </c>
      <c r="BG395" s="3">
        <f t="shared" si="248"/>
        <v>3560548</v>
      </c>
      <c r="BH395">
        <v>213628</v>
      </c>
      <c r="BI395">
        <v>848714</v>
      </c>
      <c r="BJ395">
        <v>1301003</v>
      </c>
      <c r="BK395">
        <v>833013</v>
      </c>
      <c r="BL395">
        <v>64401</v>
      </c>
      <c r="BO395">
        <v>0</v>
      </c>
      <c r="BP395">
        <v>62869</v>
      </c>
      <c r="BQ395">
        <v>62869</v>
      </c>
      <c r="BR395">
        <v>62869</v>
      </c>
      <c r="BU395">
        <v>37560</v>
      </c>
      <c r="BV395" t="s">
        <v>769</v>
      </c>
      <c r="BW395">
        <v>73622</v>
      </c>
      <c r="BX395" t="s">
        <v>770</v>
      </c>
      <c r="BY395" t="s">
        <v>109</v>
      </c>
      <c r="BZ395" s="12">
        <f t="shared" si="250"/>
        <v>100.25</v>
      </c>
      <c r="CA395" s="12">
        <v>4.5</v>
      </c>
      <c r="CB395" s="12">
        <v>18</v>
      </c>
      <c r="CC395" s="12">
        <v>27</v>
      </c>
      <c r="CD395" s="12">
        <v>18</v>
      </c>
      <c r="CE395" s="12">
        <v>1.5</v>
      </c>
      <c r="CF395" s="12" t="s">
        <v>357</v>
      </c>
      <c r="CH395" s="12">
        <v>0</v>
      </c>
      <c r="CI395" s="12">
        <v>1.25</v>
      </c>
      <c r="CJ395" s="12">
        <v>1.25</v>
      </c>
      <c r="CK395" s="12">
        <v>1.25</v>
      </c>
      <c r="CM395" s="12" t="s">
        <v>357</v>
      </c>
      <c r="CN395" s="12">
        <v>1.5</v>
      </c>
      <c r="CO395" t="s">
        <v>771</v>
      </c>
      <c r="CP395" s="12">
        <v>26</v>
      </c>
      <c r="CQ395" t="s">
        <v>772</v>
      </c>
      <c r="CR395" s="12">
        <f t="shared" si="258"/>
        <v>45</v>
      </c>
      <c r="CS395" s="12">
        <f t="shared" si="259"/>
        <v>1.5</v>
      </c>
      <c r="CT395" s="12">
        <f t="shared" si="260"/>
        <v>3.75</v>
      </c>
      <c r="CU395" s="12">
        <f t="shared" si="261"/>
        <v>27.5</v>
      </c>
      <c r="CV395" t="s">
        <v>109</v>
      </c>
      <c r="CW395" s="5">
        <v>5000</v>
      </c>
      <c r="CX395" t="s">
        <v>110</v>
      </c>
    </row>
    <row r="396" spans="1:102" x14ac:dyDescent="0.2">
      <c r="A396">
        <v>2019</v>
      </c>
      <c r="B396" t="s">
        <v>773</v>
      </c>
      <c r="C396" t="s">
        <v>774</v>
      </c>
      <c r="D396" s="12">
        <v>8551</v>
      </c>
      <c r="E396" t="s">
        <v>136</v>
      </c>
      <c r="F396" t="s">
        <v>137</v>
      </c>
      <c r="G396" t="s">
        <v>120</v>
      </c>
      <c r="I396" t="s">
        <v>121</v>
      </c>
      <c r="J396">
        <v>2008</v>
      </c>
      <c r="K396">
        <f t="shared" si="252"/>
        <v>11</v>
      </c>
      <c r="L396" t="s">
        <v>154</v>
      </c>
      <c r="M396" t="s">
        <v>149</v>
      </c>
      <c r="N396" t="s">
        <v>356</v>
      </c>
      <c r="O396" s="3">
        <v>5136833</v>
      </c>
      <c r="P396" s="3">
        <v>5136833</v>
      </c>
      <c r="Q396" s="3">
        <v>5728773</v>
      </c>
      <c r="R396" s="4">
        <f t="shared" si="253"/>
        <v>1.1152344255692175</v>
      </c>
      <c r="S396" s="5">
        <f t="shared" si="254"/>
        <v>5136833</v>
      </c>
      <c r="T396" s="5">
        <v>4328251</v>
      </c>
      <c r="U396" s="5">
        <v>13082</v>
      </c>
      <c r="V396" s="5">
        <v>215000</v>
      </c>
      <c r="W396" s="5">
        <v>0</v>
      </c>
      <c r="X396" s="5">
        <v>307000</v>
      </c>
      <c r="Y396" s="5">
        <v>93500</v>
      </c>
      <c r="Z396" s="5">
        <v>72000</v>
      </c>
      <c r="AA396" s="5">
        <v>0</v>
      </c>
      <c r="AB396" s="5">
        <v>0</v>
      </c>
      <c r="AC396" s="5">
        <v>108000</v>
      </c>
      <c r="AE396" s="5">
        <v>0</v>
      </c>
      <c r="AF396" s="5">
        <v>0</v>
      </c>
      <c r="AH396" s="5">
        <v>0</v>
      </c>
      <c r="AJ396" s="3">
        <v>0</v>
      </c>
      <c r="AL396" s="6">
        <f t="shared" si="255"/>
        <v>100</v>
      </c>
      <c r="AM396" s="12">
        <v>84.259133983915774</v>
      </c>
      <c r="AN396" s="12">
        <v>0.25467053338117085</v>
      </c>
      <c r="AO396" s="12">
        <v>4.1854582385683941</v>
      </c>
      <c r="AP396" s="12">
        <v>0</v>
      </c>
      <c r="AQ396" s="12">
        <v>5.9764450197232417</v>
      </c>
      <c r="AR396" s="12">
        <v>1.8201876525867202</v>
      </c>
      <c r="AS396" s="12">
        <v>1.4016418287298809</v>
      </c>
      <c r="AT396" s="12">
        <v>0</v>
      </c>
      <c r="AU396" s="12">
        <v>0</v>
      </c>
      <c r="AV396" s="12">
        <v>2.1024627430948213</v>
      </c>
      <c r="AW396" s="12">
        <v>0</v>
      </c>
      <c r="AX396" s="12">
        <v>0</v>
      </c>
      <c r="AY396" s="12">
        <v>0</v>
      </c>
      <c r="AZ396" s="12">
        <v>0</v>
      </c>
      <c r="BA396" s="12">
        <v>0</v>
      </c>
      <c r="BB396" s="12">
        <v>0</v>
      </c>
      <c r="BC396" s="12">
        <v>0</v>
      </c>
      <c r="BE396" s="12">
        <f t="shared" si="256"/>
        <v>4.1854582385683941</v>
      </c>
      <c r="BF396" s="12">
        <f t="shared" si="257"/>
        <v>3.5041045718247021</v>
      </c>
      <c r="BG396" s="3">
        <f t="shared" si="248"/>
        <v>5136833</v>
      </c>
      <c r="BH396">
        <v>0</v>
      </c>
      <c r="BI396">
        <v>2386105</v>
      </c>
      <c r="BJ396">
        <v>0</v>
      </c>
      <c r="BK396">
        <v>1783701</v>
      </c>
      <c r="BL396">
        <v>0</v>
      </c>
      <c r="BM396">
        <v>0</v>
      </c>
      <c r="BN396">
        <v>0</v>
      </c>
      <c r="BO396">
        <v>0</v>
      </c>
      <c r="BP396">
        <v>363463</v>
      </c>
      <c r="BQ396">
        <v>0</v>
      </c>
      <c r="BR396">
        <v>0</v>
      </c>
      <c r="BS396">
        <v>0</v>
      </c>
      <c r="BT396">
        <v>0</v>
      </c>
      <c r="BU396">
        <v>366942</v>
      </c>
      <c r="BV396" t="s">
        <v>775</v>
      </c>
      <c r="BW396">
        <v>236622</v>
      </c>
      <c r="BX396" t="s">
        <v>776</v>
      </c>
      <c r="BY396" t="s">
        <v>109</v>
      </c>
      <c r="BZ396" s="12">
        <f t="shared" si="250"/>
        <v>100.00000000000001</v>
      </c>
      <c r="CA396" s="10">
        <v>0</v>
      </c>
      <c r="CB396" s="10">
        <v>46.450896885298782</v>
      </c>
      <c r="CC396" s="10">
        <v>0</v>
      </c>
      <c r="CD396" s="10">
        <v>34.723749049268292</v>
      </c>
      <c r="CE396" s="10">
        <v>0</v>
      </c>
      <c r="CF396" s="10">
        <v>0</v>
      </c>
      <c r="CG396" s="10">
        <v>0</v>
      </c>
      <c r="CH396" s="10">
        <v>0</v>
      </c>
      <c r="CI396" s="10">
        <v>7.0756242221617871</v>
      </c>
      <c r="CJ396" s="10">
        <v>0</v>
      </c>
      <c r="CK396" s="10">
        <v>0</v>
      </c>
      <c r="CL396" s="10">
        <v>0</v>
      </c>
      <c r="CM396" s="10">
        <v>0</v>
      </c>
      <c r="CN396" s="10">
        <v>7.1433507766361108</v>
      </c>
      <c r="CO396" s="10"/>
      <c r="CP396" s="10">
        <v>4.6063790666350259</v>
      </c>
      <c r="CR396" s="12">
        <f t="shared" si="258"/>
        <v>46.450896885298782</v>
      </c>
      <c r="CS396" s="12">
        <f t="shared" si="259"/>
        <v>0</v>
      </c>
      <c r="CT396" s="12">
        <f t="shared" si="260"/>
        <v>7.0756242221617871</v>
      </c>
      <c r="CU396" s="12">
        <f t="shared" si="261"/>
        <v>11.749729843271137</v>
      </c>
      <c r="CX396" t="s">
        <v>126</v>
      </c>
    </row>
    <row r="397" spans="1:102" x14ac:dyDescent="0.2">
      <c r="A397">
        <v>2019</v>
      </c>
      <c r="B397" t="s">
        <v>777</v>
      </c>
      <c r="C397" t="s">
        <v>1</v>
      </c>
      <c r="D397" s="12">
        <v>83313</v>
      </c>
      <c r="E397" t="s">
        <v>205</v>
      </c>
      <c r="F397" t="s">
        <v>114</v>
      </c>
      <c r="G397" t="s">
        <v>138</v>
      </c>
      <c r="I397" t="s">
        <v>121</v>
      </c>
      <c r="J397">
        <v>2015</v>
      </c>
      <c r="K397">
        <f t="shared" si="252"/>
        <v>4</v>
      </c>
      <c r="L397" t="s">
        <v>122</v>
      </c>
      <c r="M397" t="s">
        <v>122</v>
      </c>
      <c r="N397" t="s">
        <v>381</v>
      </c>
      <c r="O397" s="3">
        <v>266747.69</v>
      </c>
      <c r="P397" s="3">
        <v>260381.08</v>
      </c>
      <c r="Q397" s="3">
        <v>256000</v>
      </c>
      <c r="R397" s="4">
        <f t="shared" si="253"/>
        <v>0.95970840459761808</v>
      </c>
      <c r="S397" s="5">
        <f t="shared" si="254"/>
        <v>260381.08</v>
      </c>
      <c r="T397" s="5">
        <v>0</v>
      </c>
      <c r="U397" s="5">
        <v>0</v>
      </c>
      <c r="V397" s="5">
        <v>0</v>
      </c>
      <c r="W397" s="5">
        <v>0</v>
      </c>
      <c r="X397" s="5">
        <v>0</v>
      </c>
      <c r="Y397" s="5">
        <v>0</v>
      </c>
      <c r="Z397" s="5">
        <v>0</v>
      </c>
      <c r="AA397" s="5">
        <v>0</v>
      </c>
      <c r="AB397" s="5">
        <v>0</v>
      </c>
      <c r="AC397" s="5">
        <v>0</v>
      </c>
      <c r="AE397" s="5">
        <v>0</v>
      </c>
      <c r="AF397" s="5">
        <v>260381.08</v>
      </c>
      <c r="AH397" s="5">
        <v>0</v>
      </c>
      <c r="AJ397" s="3">
        <v>0</v>
      </c>
      <c r="AL397" s="6">
        <f t="shared" si="255"/>
        <v>100</v>
      </c>
      <c r="AM397" s="12">
        <v>0</v>
      </c>
      <c r="AN397" s="12">
        <v>0</v>
      </c>
      <c r="AO397" s="12">
        <v>0</v>
      </c>
      <c r="AP397" s="12">
        <v>0</v>
      </c>
      <c r="AQ397" s="12">
        <v>0</v>
      </c>
      <c r="AR397" s="12">
        <v>0</v>
      </c>
      <c r="AS397" s="12">
        <v>0</v>
      </c>
      <c r="AT397" s="12">
        <v>0</v>
      </c>
      <c r="AU397" s="12">
        <v>0</v>
      </c>
      <c r="AV397" s="12">
        <v>0</v>
      </c>
      <c r="AW397" s="12">
        <v>0</v>
      </c>
      <c r="AX397" s="12">
        <v>0</v>
      </c>
      <c r="AY397" s="12">
        <v>100</v>
      </c>
      <c r="AZ397" s="12">
        <v>0</v>
      </c>
      <c r="BA397" s="12">
        <v>0</v>
      </c>
      <c r="BB397" s="12">
        <v>0</v>
      </c>
      <c r="BC397" s="12">
        <v>0</v>
      </c>
      <c r="BE397" s="12">
        <f t="shared" si="256"/>
        <v>0</v>
      </c>
      <c r="BF397" s="12">
        <f t="shared" si="257"/>
        <v>100</v>
      </c>
      <c r="BG397" s="3">
        <f t="shared" si="248"/>
        <v>260381.08</v>
      </c>
      <c r="BH397">
        <v>249381.08</v>
      </c>
      <c r="BI397">
        <v>0</v>
      </c>
      <c r="BJ397">
        <v>4000</v>
      </c>
      <c r="BK397">
        <v>7000</v>
      </c>
      <c r="BL397">
        <v>0</v>
      </c>
      <c r="BM397">
        <v>0</v>
      </c>
      <c r="BN397">
        <v>0</v>
      </c>
      <c r="BO397">
        <v>0</v>
      </c>
      <c r="BP397">
        <v>0</v>
      </c>
      <c r="BQ397">
        <v>0</v>
      </c>
      <c r="BR397">
        <v>0</v>
      </c>
      <c r="BS397">
        <v>0</v>
      </c>
      <c r="BT397">
        <v>0</v>
      </c>
      <c r="BU397">
        <v>0</v>
      </c>
      <c r="BV397">
        <v>0</v>
      </c>
      <c r="BW397">
        <v>0</v>
      </c>
      <c r="BY397" t="s">
        <v>109</v>
      </c>
      <c r="BZ397" s="12">
        <f t="shared" si="250"/>
        <v>100.00000000000001</v>
      </c>
      <c r="CA397" s="10">
        <v>95.775422699683105</v>
      </c>
      <c r="CB397" s="10">
        <v>0</v>
      </c>
      <c r="CC397" s="10">
        <v>1.5362099273879655</v>
      </c>
      <c r="CD397" s="10">
        <v>2.6883673729289397</v>
      </c>
      <c r="CE397" s="10">
        <v>0</v>
      </c>
      <c r="CF397" s="10">
        <v>0</v>
      </c>
      <c r="CG397" s="10">
        <v>0</v>
      </c>
      <c r="CH397" s="10">
        <v>0</v>
      </c>
      <c r="CI397" s="10">
        <v>0</v>
      </c>
      <c r="CJ397" s="10">
        <v>0</v>
      </c>
      <c r="CK397" s="10">
        <v>0</v>
      </c>
      <c r="CL397" s="10">
        <v>0</v>
      </c>
      <c r="CM397" s="10">
        <v>0</v>
      </c>
      <c r="CN397" s="10">
        <v>0</v>
      </c>
      <c r="CO397" s="10"/>
      <c r="CP397" s="10">
        <v>0</v>
      </c>
      <c r="CR397" s="12">
        <f t="shared" si="258"/>
        <v>1.5362099273879655</v>
      </c>
      <c r="CS397" s="12">
        <f t="shared" si="259"/>
        <v>0</v>
      </c>
      <c r="CT397" s="12">
        <f t="shared" si="260"/>
        <v>0</v>
      </c>
      <c r="CU397" s="12">
        <f t="shared" si="261"/>
        <v>0</v>
      </c>
      <c r="CX397" t="s">
        <v>110</v>
      </c>
    </row>
    <row r="398" spans="1:102" x14ac:dyDescent="0.2">
      <c r="A398">
        <v>2019</v>
      </c>
      <c r="B398" t="s">
        <v>778</v>
      </c>
      <c r="C398" t="s">
        <v>146</v>
      </c>
      <c r="D398" s="12">
        <v>95627</v>
      </c>
      <c r="E398" t="s">
        <v>113</v>
      </c>
      <c r="F398" t="s">
        <v>114</v>
      </c>
      <c r="G398" t="s">
        <v>138</v>
      </c>
      <c r="I398" t="s">
        <v>121</v>
      </c>
      <c r="J398">
        <v>2007</v>
      </c>
      <c r="K398">
        <f t="shared" si="252"/>
        <v>12</v>
      </c>
      <c r="L398" t="s">
        <v>154</v>
      </c>
      <c r="M398" t="s">
        <v>149</v>
      </c>
      <c r="N398" t="s">
        <v>356</v>
      </c>
      <c r="O398" s="3">
        <v>1197007</v>
      </c>
      <c r="P398" s="3">
        <v>1190550</v>
      </c>
      <c r="Q398" s="3">
        <v>1150610</v>
      </c>
      <c r="R398" s="4">
        <f t="shared" si="253"/>
        <v>0.96123915733157783</v>
      </c>
      <c r="S398" s="5">
        <f t="shared" si="254"/>
        <v>1190550</v>
      </c>
      <c r="T398" s="5">
        <v>784346</v>
      </c>
      <c r="U398" s="5">
        <v>22529</v>
      </c>
      <c r="V398" s="5">
        <v>86700</v>
      </c>
      <c r="W398" s="5">
        <v>0</v>
      </c>
      <c r="X398" s="5">
        <v>0</v>
      </c>
      <c r="Y398" s="5">
        <v>96473</v>
      </c>
      <c r="Z398" s="5">
        <v>19317</v>
      </c>
      <c r="AA398" s="5">
        <v>0</v>
      </c>
      <c r="AB398" s="5">
        <v>0</v>
      </c>
      <c r="AC398" s="5">
        <v>176115</v>
      </c>
      <c r="AE398" s="5">
        <v>5070</v>
      </c>
      <c r="AF398" s="5">
        <v>0</v>
      </c>
      <c r="AH398" s="5">
        <v>0</v>
      </c>
      <c r="AJ398" s="3">
        <v>0</v>
      </c>
      <c r="AL398" s="6">
        <f t="shared" si="255"/>
        <v>100</v>
      </c>
      <c r="AM398" s="12">
        <v>65.880979379278486</v>
      </c>
      <c r="AN398" s="12">
        <v>1.892318676242073</v>
      </c>
      <c r="AO398" s="12">
        <v>7.2823484943933483</v>
      </c>
      <c r="AP398" s="12">
        <v>0</v>
      </c>
      <c r="AQ398" s="12">
        <v>0</v>
      </c>
      <c r="AR398" s="12">
        <v>8.1032295997648145</v>
      </c>
      <c r="AS398" s="12">
        <v>1.6225274033009953</v>
      </c>
      <c r="AT398" s="12">
        <v>0</v>
      </c>
      <c r="AU398" s="12">
        <v>0</v>
      </c>
      <c r="AV398" s="12">
        <v>14.792742849943302</v>
      </c>
      <c r="AW398" s="12">
        <v>0</v>
      </c>
      <c r="AX398" s="12">
        <v>0.42585359707698123</v>
      </c>
      <c r="AY398" s="12">
        <v>0</v>
      </c>
      <c r="AZ398" s="12">
        <v>0</v>
      </c>
      <c r="BA398" s="12">
        <v>0</v>
      </c>
      <c r="BB398" s="12">
        <v>0</v>
      </c>
      <c r="BC398" s="12">
        <v>0</v>
      </c>
      <c r="BE398" s="12">
        <f t="shared" si="256"/>
        <v>7.2823484943933483</v>
      </c>
      <c r="BF398" s="12">
        <f t="shared" si="257"/>
        <v>16.841123850321278</v>
      </c>
      <c r="BG398" s="3">
        <f t="shared" si="248"/>
        <v>1190550</v>
      </c>
      <c r="BH398">
        <v>0</v>
      </c>
      <c r="BI398">
        <v>0</v>
      </c>
      <c r="BJ398">
        <v>198630</v>
      </c>
      <c r="BK398">
        <v>27140</v>
      </c>
      <c r="BL398">
        <v>13523</v>
      </c>
      <c r="BM398">
        <v>0</v>
      </c>
      <c r="BN398">
        <v>1147</v>
      </c>
      <c r="BO398">
        <v>0</v>
      </c>
      <c r="BP398">
        <v>377</v>
      </c>
      <c r="BQ398">
        <v>0</v>
      </c>
      <c r="BR398">
        <v>0</v>
      </c>
      <c r="BS398">
        <v>0</v>
      </c>
      <c r="BT398">
        <v>0</v>
      </c>
      <c r="BU398">
        <v>923868</v>
      </c>
      <c r="BV398" t="s">
        <v>779</v>
      </c>
      <c r="BW398">
        <v>25865</v>
      </c>
      <c r="BX398" t="s">
        <v>780</v>
      </c>
      <c r="BY398" t="s">
        <v>109</v>
      </c>
      <c r="BZ398" s="12">
        <f t="shared" si="250"/>
        <v>100.00000000000001</v>
      </c>
      <c r="CA398" s="10">
        <v>0</v>
      </c>
      <c r="CB398" s="10">
        <v>0</v>
      </c>
      <c r="CC398" s="10">
        <v>16.683885599092857</v>
      </c>
      <c r="CD398" s="10">
        <v>2.2796186636428541</v>
      </c>
      <c r="CE398" s="10">
        <v>1.135861576582252</v>
      </c>
      <c r="CF398" s="10">
        <v>0</v>
      </c>
      <c r="CG398" s="10">
        <v>9.6342026794338759E-2</v>
      </c>
      <c r="CH398" s="10">
        <v>0</v>
      </c>
      <c r="CI398" s="10">
        <v>3.1666036705724245E-2</v>
      </c>
      <c r="CJ398" s="10">
        <v>0</v>
      </c>
      <c r="CK398" s="10">
        <v>0</v>
      </c>
      <c r="CL398" s="10">
        <v>0</v>
      </c>
      <c r="CM398" s="10">
        <v>0</v>
      </c>
      <c r="CN398" s="10">
        <v>77.600100793750798</v>
      </c>
      <c r="CO398" s="10"/>
      <c r="CP398" s="10">
        <v>2.1725253034311871</v>
      </c>
      <c r="CR398" s="12">
        <f t="shared" si="258"/>
        <v>16.683885599092857</v>
      </c>
      <c r="CS398" s="12">
        <f t="shared" si="259"/>
        <v>1.135861576582252</v>
      </c>
      <c r="CT398" s="12">
        <f t="shared" si="260"/>
        <v>3.1666036705724245E-2</v>
      </c>
      <c r="CU398" s="12">
        <f t="shared" si="261"/>
        <v>79.772626097181984</v>
      </c>
      <c r="CX398" t="s">
        <v>110</v>
      </c>
    </row>
    <row r="399" spans="1:102" x14ac:dyDescent="0.2">
      <c r="A399">
        <v>2019</v>
      </c>
      <c r="B399" t="s">
        <v>781</v>
      </c>
      <c r="C399" t="s">
        <v>118</v>
      </c>
      <c r="D399" s="12">
        <v>27703</v>
      </c>
      <c r="E399" t="s">
        <v>119</v>
      </c>
      <c r="F399" t="s">
        <v>105</v>
      </c>
      <c r="G399" t="s">
        <v>138</v>
      </c>
      <c r="I399" t="s">
        <v>121</v>
      </c>
      <c r="J399">
        <v>2010</v>
      </c>
      <c r="K399">
        <f t="shared" si="252"/>
        <v>9</v>
      </c>
      <c r="L399" t="s">
        <v>131</v>
      </c>
      <c r="M399" t="s">
        <v>131</v>
      </c>
      <c r="N399" t="s">
        <v>356</v>
      </c>
      <c r="O399" s="3">
        <v>1988500</v>
      </c>
      <c r="P399" s="3">
        <v>1838384</v>
      </c>
      <c r="Q399" s="3">
        <v>1823426</v>
      </c>
      <c r="R399" s="4">
        <f t="shared" si="253"/>
        <v>0.91698566758863465</v>
      </c>
      <c r="S399" s="5">
        <f t="shared" si="254"/>
        <v>1838384</v>
      </c>
      <c r="T399" s="5">
        <v>0</v>
      </c>
      <c r="U399" s="5">
        <v>0</v>
      </c>
      <c r="V399" s="5">
        <v>1838384</v>
      </c>
      <c r="W399" s="5">
        <v>0</v>
      </c>
      <c r="X399" s="5">
        <v>0</v>
      </c>
      <c r="Y399" s="5">
        <v>0</v>
      </c>
      <c r="Z399" s="5">
        <v>0</v>
      </c>
      <c r="AA399" s="5">
        <v>0</v>
      </c>
      <c r="AB399" s="5">
        <v>0</v>
      </c>
      <c r="AC399" s="5">
        <v>0</v>
      </c>
      <c r="AE399" s="5">
        <v>0</v>
      </c>
      <c r="AF399" s="5">
        <v>0</v>
      </c>
      <c r="AH399" s="5">
        <v>0</v>
      </c>
      <c r="AJ399" s="3">
        <v>0</v>
      </c>
      <c r="AL399" s="6">
        <f t="shared" si="255"/>
        <v>100</v>
      </c>
      <c r="AM399" s="12">
        <v>0</v>
      </c>
      <c r="AN399" s="12">
        <v>0</v>
      </c>
      <c r="AO399" s="12">
        <v>100</v>
      </c>
      <c r="AP399" s="12">
        <v>0</v>
      </c>
      <c r="AQ399" s="12">
        <v>0</v>
      </c>
      <c r="AR399" s="12">
        <v>0</v>
      </c>
      <c r="AS399" s="12">
        <v>0</v>
      </c>
      <c r="AT399" s="12">
        <v>0</v>
      </c>
      <c r="AU399" s="12">
        <v>0</v>
      </c>
      <c r="AV399" s="12">
        <v>0</v>
      </c>
      <c r="AW399" s="12">
        <v>0</v>
      </c>
      <c r="AX399" s="12">
        <v>0</v>
      </c>
      <c r="AY399" s="12">
        <v>0</v>
      </c>
      <c r="AZ399" s="12">
        <v>0</v>
      </c>
      <c r="BA399" s="12">
        <v>0</v>
      </c>
      <c r="BB399" s="12">
        <v>0</v>
      </c>
      <c r="BC399" s="12">
        <v>0</v>
      </c>
      <c r="BE399" s="12">
        <f t="shared" si="256"/>
        <v>100</v>
      </c>
      <c r="BF399" s="12">
        <f t="shared" si="257"/>
        <v>0</v>
      </c>
      <c r="BG399" s="3">
        <f t="shared" si="248"/>
        <v>1838384</v>
      </c>
      <c r="BH399">
        <v>33995</v>
      </c>
      <c r="BI399">
        <v>0</v>
      </c>
      <c r="BJ399">
        <v>538375</v>
      </c>
      <c r="BK399">
        <v>1232442</v>
      </c>
      <c r="BL399">
        <v>0</v>
      </c>
      <c r="BM399">
        <v>0</v>
      </c>
      <c r="BN399">
        <v>0</v>
      </c>
      <c r="BO399">
        <v>26823</v>
      </c>
      <c r="BP399">
        <v>0</v>
      </c>
      <c r="BQ399">
        <v>6749</v>
      </c>
      <c r="BR399">
        <v>0</v>
      </c>
      <c r="BS399">
        <v>0</v>
      </c>
      <c r="BT399">
        <v>0</v>
      </c>
      <c r="BU399">
        <v>0</v>
      </c>
      <c r="BV399">
        <v>0</v>
      </c>
      <c r="BW399">
        <v>0</v>
      </c>
      <c r="BY399" t="s">
        <v>109</v>
      </c>
      <c r="BZ399" s="12">
        <f t="shared" si="250"/>
        <v>100.00000000000001</v>
      </c>
      <c r="CA399" s="10">
        <v>1.8491784088634364</v>
      </c>
      <c r="CB399" s="10">
        <v>0</v>
      </c>
      <c r="CC399" s="10">
        <v>29.285230941957717</v>
      </c>
      <c r="CD399" s="10">
        <v>67.039421578951959</v>
      </c>
      <c r="CE399" s="10">
        <v>0</v>
      </c>
      <c r="CF399" s="10">
        <v>0</v>
      </c>
      <c r="CG399" s="10">
        <v>0</v>
      </c>
      <c r="CH399" s="10">
        <v>1.4590531684348862</v>
      </c>
      <c r="CI399" s="10">
        <v>0</v>
      </c>
      <c r="CJ399" s="10">
        <v>0.36711590179200865</v>
      </c>
      <c r="CK399" s="10">
        <v>0</v>
      </c>
      <c r="CL399" s="10">
        <v>0</v>
      </c>
      <c r="CM399" s="10">
        <v>0</v>
      </c>
      <c r="CN399" s="10">
        <v>0</v>
      </c>
      <c r="CO399" s="10"/>
      <c r="CP399" s="10">
        <v>0</v>
      </c>
      <c r="CR399" s="12">
        <f t="shared" si="258"/>
        <v>29.285230941957717</v>
      </c>
      <c r="CS399" s="12">
        <f t="shared" si="259"/>
        <v>0</v>
      </c>
      <c r="CT399" s="12">
        <f t="shared" si="260"/>
        <v>1.8261690702268949</v>
      </c>
      <c r="CU399" s="12">
        <f t="shared" si="261"/>
        <v>0</v>
      </c>
      <c r="CW399">
        <v>0</v>
      </c>
      <c r="CX399" t="s">
        <v>126</v>
      </c>
    </row>
    <row r="400" spans="1:102" x14ac:dyDescent="0.2">
      <c r="A400">
        <v>2019</v>
      </c>
      <c r="B400" t="s">
        <v>782</v>
      </c>
      <c r="C400" t="s">
        <v>172</v>
      </c>
      <c r="D400" s="12">
        <v>54665</v>
      </c>
      <c r="E400" t="s">
        <v>129</v>
      </c>
      <c r="F400" t="s">
        <v>130</v>
      </c>
      <c r="G400" t="s">
        <v>173</v>
      </c>
      <c r="I400" t="s">
        <v>143</v>
      </c>
      <c r="J400">
        <v>2010</v>
      </c>
      <c r="K400">
        <f t="shared" si="252"/>
        <v>9</v>
      </c>
      <c r="L400" t="s">
        <v>131</v>
      </c>
      <c r="M400" t="s">
        <v>131</v>
      </c>
      <c r="N400" t="s">
        <v>356</v>
      </c>
      <c r="O400" s="3">
        <v>611000</v>
      </c>
      <c r="P400" s="3">
        <v>629500</v>
      </c>
      <c r="S400" s="5">
        <f t="shared" si="254"/>
        <v>629500</v>
      </c>
      <c r="T400" s="5">
        <v>329000</v>
      </c>
      <c r="U400" s="5">
        <v>180000</v>
      </c>
      <c r="V400" s="5">
        <v>13000</v>
      </c>
      <c r="W400" s="5">
        <v>0</v>
      </c>
      <c r="X400" s="5">
        <v>35000</v>
      </c>
      <c r="Y400" s="5">
        <v>2000</v>
      </c>
      <c r="Z400" s="5">
        <v>500</v>
      </c>
      <c r="AA400" s="5">
        <v>0</v>
      </c>
      <c r="AB400" s="5">
        <v>2000</v>
      </c>
      <c r="AC400" s="5">
        <v>38000</v>
      </c>
      <c r="AE400" s="5">
        <v>0</v>
      </c>
      <c r="AF400" s="5">
        <v>30000</v>
      </c>
      <c r="AG400" s="5" t="s">
        <v>783</v>
      </c>
      <c r="AH400" s="5">
        <v>0</v>
      </c>
      <c r="AJ400" s="3">
        <v>0</v>
      </c>
      <c r="AL400" s="6">
        <f t="shared" si="255"/>
        <v>100.00000000000001</v>
      </c>
      <c r="AM400" s="12">
        <v>52.263701350278005</v>
      </c>
      <c r="AN400" s="12">
        <v>28.594122319301036</v>
      </c>
      <c r="AO400" s="12">
        <v>2.0651310563939633</v>
      </c>
      <c r="AP400" s="12">
        <v>0</v>
      </c>
      <c r="AQ400" s="12">
        <v>5.5599682287529779</v>
      </c>
      <c r="AR400" s="12">
        <v>0.31771247021445592</v>
      </c>
      <c r="AS400" s="12">
        <v>7.9428117553613981E-2</v>
      </c>
      <c r="AT400" s="12">
        <v>0</v>
      </c>
      <c r="AU400" s="12">
        <v>0.31771247021445592</v>
      </c>
      <c r="AV400" s="12">
        <v>6.0365369340746629</v>
      </c>
      <c r="AW400" s="12">
        <v>0</v>
      </c>
      <c r="AX400" s="12">
        <v>0</v>
      </c>
      <c r="AY400" s="12">
        <v>4.7656870532168387</v>
      </c>
      <c r="AZ400" s="12"/>
      <c r="BA400" s="12">
        <v>0</v>
      </c>
      <c r="BB400" s="12">
        <v>0</v>
      </c>
      <c r="BC400" s="12">
        <v>0</v>
      </c>
      <c r="BE400" s="12">
        <f t="shared" si="256"/>
        <v>2.0651310563939633</v>
      </c>
      <c r="BF400" s="12">
        <f t="shared" si="257"/>
        <v>11.199364575059573</v>
      </c>
      <c r="BG400" s="3">
        <f t="shared" si="248"/>
        <v>629500</v>
      </c>
      <c r="BH400">
        <v>0</v>
      </c>
      <c r="BI400">
        <v>0</v>
      </c>
      <c r="BJ400">
        <v>0</v>
      </c>
      <c r="BK400">
        <v>0</v>
      </c>
      <c r="BL400">
        <v>629500</v>
      </c>
      <c r="BM400">
        <v>0</v>
      </c>
      <c r="BN400">
        <v>0</v>
      </c>
      <c r="BO400">
        <v>0</v>
      </c>
      <c r="BP400">
        <v>0</v>
      </c>
      <c r="BQ400">
        <v>0</v>
      </c>
      <c r="BR400">
        <v>0</v>
      </c>
      <c r="BS400">
        <v>0</v>
      </c>
      <c r="BT400">
        <v>0</v>
      </c>
      <c r="BU400">
        <v>0</v>
      </c>
      <c r="BV400">
        <v>0</v>
      </c>
      <c r="BW400">
        <v>0</v>
      </c>
      <c r="BY400" t="s">
        <v>109</v>
      </c>
      <c r="BZ400" s="12">
        <f t="shared" si="250"/>
        <v>100</v>
      </c>
      <c r="CA400" s="10">
        <v>0</v>
      </c>
      <c r="CB400" s="10">
        <v>0</v>
      </c>
      <c r="CC400" s="10">
        <v>0</v>
      </c>
      <c r="CD400" s="10">
        <v>0</v>
      </c>
      <c r="CE400" s="10">
        <v>100</v>
      </c>
      <c r="CF400" s="10">
        <v>0</v>
      </c>
      <c r="CG400" s="10">
        <v>0</v>
      </c>
      <c r="CH400" s="10">
        <v>0</v>
      </c>
      <c r="CI400" s="10">
        <v>0</v>
      </c>
      <c r="CJ400" s="10">
        <v>0</v>
      </c>
      <c r="CK400" s="10">
        <v>0</v>
      </c>
      <c r="CL400" s="10">
        <v>0</v>
      </c>
      <c r="CM400" s="10">
        <v>0</v>
      </c>
      <c r="CN400" s="10">
        <v>0</v>
      </c>
      <c r="CO400" s="10"/>
      <c r="CP400" s="10">
        <v>0</v>
      </c>
      <c r="CR400" s="12">
        <f t="shared" si="258"/>
        <v>0</v>
      </c>
      <c r="CS400" s="12">
        <f t="shared" si="259"/>
        <v>100</v>
      </c>
      <c r="CT400" s="12">
        <f t="shared" si="260"/>
        <v>0</v>
      </c>
      <c r="CU400" s="12">
        <f t="shared" si="261"/>
        <v>0</v>
      </c>
      <c r="CX400" t="s">
        <v>126</v>
      </c>
    </row>
    <row r="401" spans="1:102" x14ac:dyDescent="0.2">
      <c r="A401">
        <v>2019</v>
      </c>
      <c r="B401" t="s">
        <v>784</v>
      </c>
      <c r="C401" t="s">
        <v>160</v>
      </c>
      <c r="D401" s="12">
        <v>60642</v>
      </c>
      <c r="E401" t="s">
        <v>129</v>
      </c>
      <c r="F401" t="s">
        <v>130</v>
      </c>
      <c r="G401" t="s">
        <v>120</v>
      </c>
      <c r="I401" t="s">
        <v>121</v>
      </c>
      <c r="J401">
        <v>2012</v>
      </c>
      <c r="K401">
        <f t="shared" si="252"/>
        <v>7</v>
      </c>
      <c r="L401" t="s">
        <v>131</v>
      </c>
      <c r="M401" t="s">
        <v>131</v>
      </c>
      <c r="N401" t="s">
        <v>356</v>
      </c>
      <c r="O401" s="3">
        <v>11500000</v>
      </c>
      <c r="P401" s="3">
        <v>11500000</v>
      </c>
      <c r="Q401" s="3">
        <v>11700000</v>
      </c>
      <c r="R401" s="4">
        <f t="shared" ref="R401:R408" si="262">Q401/O401</f>
        <v>1.017391304347826</v>
      </c>
      <c r="S401" s="5">
        <f t="shared" si="254"/>
        <v>11509495</v>
      </c>
      <c r="T401" s="5">
        <v>5263236</v>
      </c>
      <c r="U401" s="5">
        <v>472000</v>
      </c>
      <c r="V401" s="5">
        <v>3786207</v>
      </c>
      <c r="W401" s="5">
        <v>0</v>
      </c>
      <c r="X401" s="5">
        <v>884081</v>
      </c>
      <c r="Y401" s="5">
        <v>457437</v>
      </c>
      <c r="Z401" s="5">
        <v>210078</v>
      </c>
      <c r="AA401" s="5">
        <v>285000</v>
      </c>
      <c r="AB401" s="5">
        <v>25000</v>
      </c>
      <c r="AC401" s="5">
        <v>15000</v>
      </c>
      <c r="AD401" s="5">
        <v>111456</v>
      </c>
      <c r="AE401" s="5">
        <v>0</v>
      </c>
      <c r="AF401" s="5">
        <v>0</v>
      </c>
      <c r="AH401" s="5">
        <v>0</v>
      </c>
      <c r="AJ401" s="3">
        <v>0</v>
      </c>
      <c r="AL401" s="6">
        <f t="shared" si="255"/>
        <v>100</v>
      </c>
      <c r="AM401" s="12">
        <v>45.729512893484902</v>
      </c>
      <c r="AN401" s="12">
        <v>4.1009618580137532</v>
      </c>
      <c r="AO401" s="12">
        <v>32.896378164289573</v>
      </c>
      <c r="AP401" s="12">
        <v>0</v>
      </c>
      <c r="AQ401" s="12">
        <v>7.6813187720225775</v>
      </c>
      <c r="AR401" s="12">
        <v>3.9744315454327057</v>
      </c>
      <c r="AS401" s="12">
        <v>1.8252581889996042</v>
      </c>
      <c r="AT401" s="12">
        <v>2.4762163761311857</v>
      </c>
      <c r="AU401" s="12">
        <v>0.21721196281852506</v>
      </c>
      <c r="AV401" s="12">
        <v>0.13032717769111504</v>
      </c>
      <c r="AW401" s="12">
        <v>0.96838306111606109</v>
      </c>
      <c r="AX401" s="12">
        <v>0</v>
      </c>
      <c r="AY401" s="12">
        <v>0</v>
      </c>
      <c r="AZ401" s="12">
        <v>0</v>
      </c>
      <c r="BA401" s="12">
        <v>0</v>
      </c>
      <c r="BB401" s="12">
        <v>0</v>
      </c>
      <c r="BC401" s="12">
        <v>0</v>
      </c>
      <c r="BE401" s="12">
        <f t="shared" si="256"/>
        <v>32.896378164289573</v>
      </c>
      <c r="BF401" s="12">
        <f t="shared" si="257"/>
        <v>5.6173967667564915</v>
      </c>
      <c r="BG401" s="3">
        <f t="shared" si="248"/>
        <v>11477333</v>
      </c>
      <c r="BH401">
        <v>2088800</v>
      </c>
      <c r="BI401">
        <v>1556000</v>
      </c>
      <c r="BJ401">
        <v>278000</v>
      </c>
      <c r="BK401">
        <v>7026533</v>
      </c>
      <c r="BL401">
        <v>150000</v>
      </c>
      <c r="BO401">
        <v>0</v>
      </c>
      <c r="BQ401">
        <v>378000</v>
      </c>
      <c r="BY401" t="s">
        <v>109</v>
      </c>
      <c r="BZ401" s="12">
        <f t="shared" si="250"/>
        <v>100</v>
      </c>
      <c r="CA401" s="12">
        <v>12</v>
      </c>
      <c r="CB401" s="12">
        <v>0</v>
      </c>
      <c r="CC401" s="12">
        <v>0</v>
      </c>
      <c r="CD401" s="12">
        <v>3</v>
      </c>
      <c r="CE401" s="12">
        <v>0</v>
      </c>
      <c r="CF401" s="12" t="s">
        <v>357</v>
      </c>
      <c r="CH401" s="12">
        <v>0</v>
      </c>
      <c r="CJ401" s="12">
        <v>0</v>
      </c>
      <c r="CM401" s="12" t="s">
        <v>357</v>
      </c>
      <c r="CP401" s="12">
        <v>85</v>
      </c>
      <c r="CQ401" t="s">
        <v>592</v>
      </c>
      <c r="CR401" s="12">
        <f t="shared" si="258"/>
        <v>0</v>
      </c>
      <c r="CS401" s="12">
        <f t="shared" si="259"/>
        <v>0</v>
      </c>
      <c r="CT401" s="12">
        <f t="shared" si="260"/>
        <v>0</v>
      </c>
      <c r="CU401" s="12">
        <f t="shared" si="261"/>
        <v>85</v>
      </c>
      <c r="CW401">
        <v>0</v>
      </c>
      <c r="CX401" t="s">
        <v>110</v>
      </c>
    </row>
    <row r="402" spans="1:102" x14ac:dyDescent="0.2">
      <c r="A402">
        <v>2019</v>
      </c>
      <c r="B402" t="s">
        <v>785</v>
      </c>
      <c r="C402" t="s">
        <v>172</v>
      </c>
      <c r="D402" s="12">
        <v>53703</v>
      </c>
      <c r="E402" t="s">
        <v>129</v>
      </c>
      <c r="F402" t="s">
        <v>130</v>
      </c>
      <c r="G402" t="s">
        <v>142</v>
      </c>
      <c r="I402" t="s">
        <v>143</v>
      </c>
      <c r="J402">
        <v>2013</v>
      </c>
      <c r="K402">
        <f t="shared" si="252"/>
        <v>6</v>
      </c>
      <c r="L402" t="s">
        <v>131</v>
      </c>
      <c r="M402" t="s">
        <v>131</v>
      </c>
      <c r="N402" t="s">
        <v>356</v>
      </c>
      <c r="O402" s="3">
        <v>3155000</v>
      </c>
      <c r="P402" s="3">
        <v>2700000</v>
      </c>
      <c r="Q402" s="3">
        <v>368000</v>
      </c>
      <c r="R402" s="4">
        <f t="shared" si="262"/>
        <v>0.11664025356576863</v>
      </c>
      <c r="S402" s="5">
        <f t="shared" si="254"/>
        <v>2700000</v>
      </c>
      <c r="T402" s="5">
        <v>2602000</v>
      </c>
      <c r="U402" s="5">
        <v>96000</v>
      </c>
      <c r="V402" s="5">
        <v>0</v>
      </c>
      <c r="W402" s="5">
        <v>0</v>
      </c>
      <c r="X402" s="5">
        <v>0</v>
      </c>
      <c r="Y402" s="5">
        <v>0</v>
      </c>
      <c r="Z402" s="5">
        <v>0</v>
      </c>
      <c r="AA402" s="5">
        <v>0</v>
      </c>
      <c r="AB402" s="5">
        <v>0</v>
      </c>
      <c r="AC402" s="5">
        <v>2000</v>
      </c>
      <c r="AE402" s="5">
        <v>0</v>
      </c>
      <c r="AF402" s="5">
        <v>0</v>
      </c>
      <c r="AH402" s="5">
        <v>0</v>
      </c>
      <c r="AJ402" s="3">
        <v>0</v>
      </c>
      <c r="AL402" s="6">
        <f t="shared" si="255"/>
        <v>100</v>
      </c>
      <c r="AM402" s="12">
        <v>96.370370370370367</v>
      </c>
      <c r="AN402" s="12">
        <v>3.5555555555555554</v>
      </c>
      <c r="AO402" s="12">
        <v>0</v>
      </c>
      <c r="AP402" s="12">
        <v>0</v>
      </c>
      <c r="AQ402" s="12">
        <v>0</v>
      </c>
      <c r="AR402" s="12">
        <v>0</v>
      </c>
      <c r="AS402" s="12">
        <v>0</v>
      </c>
      <c r="AT402" s="12">
        <v>0</v>
      </c>
      <c r="AU402" s="12">
        <v>0</v>
      </c>
      <c r="AV402" s="12">
        <v>7.407407407407407E-2</v>
      </c>
      <c r="AW402" s="12">
        <v>0</v>
      </c>
      <c r="AX402" s="12">
        <v>0</v>
      </c>
      <c r="AY402" s="12">
        <v>0</v>
      </c>
      <c r="AZ402" s="12">
        <v>0</v>
      </c>
      <c r="BA402" s="12">
        <v>0</v>
      </c>
      <c r="BB402" s="12">
        <v>0</v>
      </c>
      <c r="BC402" s="12">
        <v>0</v>
      </c>
      <c r="BE402" s="12">
        <f t="shared" si="256"/>
        <v>0</v>
      </c>
      <c r="BF402" s="12">
        <f t="shared" si="257"/>
        <v>7.407407407407407E-2</v>
      </c>
      <c r="BG402" s="3">
        <f t="shared" si="248"/>
        <v>2700000</v>
      </c>
      <c r="BI402">
        <v>1168500</v>
      </c>
      <c r="BJ402">
        <v>146000</v>
      </c>
      <c r="BL402">
        <v>1373000</v>
      </c>
      <c r="BO402">
        <v>0</v>
      </c>
      <c r="BU402">
        <v>12500</v>
      </c>
      <c r="BV402" t="s">
        <v>786</v>
      </c>
      <c r="BY402" t="s">
        <v>109</v>
      </c>
      <c r="BZ402" s="12">
        <f t="shared" si="250"/>
        <v>100</v>
      </c>
      <c r="CB402" s="12">
        <v>9</v>
      </c>
      <c r="CC402" s="12">
        <v>4</v>
      </c>
      <c r="CE402" s="12">
        <v>0</v>
      </c>
      <c r="CF402" s="12" t="s">
        <v>357</v>
      </c>
      <c r="CH402" s="12">
        <v>0</v>
      </c>
      <c r="CM402" s="12" t="s">
        <v>357</v>
      </c>
      <c r="CN402" s="12">
        <v>2</v>
      </c>
      <c r="CO402" t="s">
        <v>787</v>
      </c>
      <c r="CP402" s="12">
        <v>85</v>
      </c>
      <c r="CQ402" t="s">
        <v>592</v>
      </c>
      <c r="CR402" s="12">
        <f t="shared" si="258"/>
        <v>13</v>
      </c>
      <c r="CS402" s="12">
        <f t="shared" si="259"/>
        <v>0</v>
      </c>
      <c r="CT402" s="12">
        <f t="shared" si="260"/>
        <v>0</v>
      </c>
      <c r="CU402" s="12">
        <f t="shared" si="261"/>
        <v>87</v>
      </c>
      <c r="CW402">
        <v>0</v>
      </c>
      <c r="CX402" t="s">
        <v>126</v>
      </c>
    </row>
    <row r="403" spans="1:102" x14ac:dyDescent="0.2">
      <c r="A403">
        <v>2019</v>
      </c>
      <c r="B403" t="s">
        <v>788</v>
      </c>
      <c r="C403" t="s">
        <v>128</v>
      </c>
      <c r="D403" s="12">
        <v>49001</v>
      </c>
      <c r="E403" t="s">
        <v>129</v>
      </c>
      <c r="F403" t="s">
        <v>130</v>
      </c>
      <c r="G403" t="s">
        <v>208</v>
      </c>
      <c r="H403" t="s">
        <v>789</v>
      </c>
      <c r="I403" t="s">
        <v>208</v>
      </c>
      <c r="J403">
        <v>2016</v>
      </c>
      <c r="K403">
        <f t="shared" si="252"/>
        <v>3</v>
      </c>
      <c r="L403" t="s">
        <v>122</v>
      </c>
      <c r="M403" t="s">
        <v>122</v>
      </c>
      <c r="N403" t="s">
        <v>356</v>
      </c>
      <c r="O403" s="3">
        <v>335770.66</v>
      </c>
      <c r="P403" s="3">
        <v>335770.66</v>
      </c>
      <c r="Q403" s="3">
        <v>845557</v>
      </c>
      <c r="R403" s="4">
        <f t="shared" si="262"/>
        <v>2.5182575511511343</v>
      </c>
      <c r="S403" s="5">
        <f t="shared" si="254"/>
        <v>335770.66000000003</v>
      </c>
      <c r="T403" s="5">
        <v>203234.46</v>
      </c>
      <c r="U403" s="5">
        <v>84616.85</v>
      </c>
      <c r="V403" s="5">
        <v>0</v>
      </c>
      <c r="W403" s="5">
        <v>0</v>
      </c>
      <c r="X403" s="5">
        <v>6948</v>
      </c>
      <c r="Y403" s="5">
        <v>17648</v>
      </c>
      <c r="Z403" s="5">
        <v>91</v>
      </c>
      <c r="AA403" s="5">
        <v>8189.73</v>
      </c>
      <c r="AB403" s="5">
        <v>1221.3699999999999</v>
      </c>
      <c r="AC403" s="5">
        <v>1520</v>
      </c>
      <c r="AE403" s="5">
        <v>0</v>
      </c>
      <c r="AF403" s="5">
        <v>5951.4</v>
      </c>
      <c r="AG403" s="5" t="s">
        <v>790</v>
      </c>
      <c r="AH403" s="5">
        <v>5820.65</v>
      </c>
      <c r="AI403" t="s">
        <v>791</v>
      </c>
      <c r="AJ403" s="3">
        <v>529.20000000000005</v>
      </c>
      <c r="AK403" t="s">
        <v>792</v>
      </c>
      <c r="AL403" s="6">
        <f t="shared" si="255"/>
        <v>100</v>
      </c>
      <c r="AM403" s="12">
        <v>60.527760227769747</v>
      </c>
      <c r="AN403" s="12">
        <v>25.200787346934955</v>
      </c>
      <c r="AO403" s="12">
        <v>0</v>
      </c>
      <c r="AP403" s="12">
        <v>0</v>
      </c>
      <c r="AQ403" s="12">
        <v>2.0692695424906984</v>
      </c>
      <c r="AR403" s="12">
        <v>5.2559684637127013</v>
      </c>
      <c r="AS403" s="12">
        <v>2.7101831946841331E-2</v>
      </c>
      <c r="AT403" s="12">
        <v>2.4390844631868669</v>
      </c>
      <c r="AU403" s="12">
        <v>0.36375125807597358</v>
      </c>
      <c r="AV403" s="12">
        <v>0.45268994021097614</v>
      </c>
      <c r="AW403" s="12">
        <v>0</v>
      </c>
      <c r="AX403" s="12">
        <v>0</v>
      </c>
      <c r="AY403" s="12">
        <v>1.772459809323423</v>
      </c>
      <c r="AZ403" s="12"/>
      <c r="BA403" s="12">
        <v>1.7335195397954066</v>
      </c>
      <c r="BB403" s="12"/>
      <c r="BC403" s="12">
        <v>0.15760757655240037</v>
      </c>
      <c r="BE403" s="12">
        <f t="shared" si="256"/>
        <v>0</v>
      </c>
      <c r="BF403" s="12">
        <f t="shared" si="257"/>
        <v>6.9462144190918877</v>
      </c>
      <c r="BG403" s="3">
        <f t="shared" si="248"/>
        <v>335770.66000000003</v>
      </c>
      <c r="BH403">
        <v>1828.64</v>
      </c>
      <c r="BJ403">
        <v>76315.960000000006</v>
      </c>
      <c r="BK403">
        <v>12024.56</v>
      </c>
      <c r="BL403">
        <v>14024.8</v>
      </c>
      <c r="BN403">
        <v>51292.35</v>
      </c>
      <c r="BO403">
        <v>0</v>
      </c>
      <c r="BP403">
        <v>4112.58</v>
      </c>
      <c r="BQ403">
        <v>9278.1299999999992</v>
      </c>
      <c r="BR403">
        <v>153461</v>
      </c>
      <c r="BU403">
        <v>2135.1999999999998</v>
      </c>
      <c r="BV403" t="s">
        <v>793</v>
      </c>
      <c r="BW403">
        <v>11297.44</v>
      </c>
      <c r="BX403" t="s">
        <v>794</v>
      </c>
      <c r="BY403" t="s">
        <v>109</v>
      </c>
      <c r="BZ403" s="12">
        <f t="shared" si="250"/>
        <v>100</v>
      </c>
      <c r="CA403" s="12">
        <v>0</v>
      </c>
      <c r="CC403" s="12">
        <v>0</v>
      </c>
      <c r="CD403" s="12">
        <v>0</v>
      </c>
      <c r="CE403" s="12">
        <v>0</v>
      </c>
      <c r="CF403" s="12" t="s">
        <v>357</v>
      </c>
      <c r="CG403" s="12">
        <v>0</v>
      </c>
      <c r="CH403" s="12">
        <v>0</v>
      </c>
      <c r="CI403" s="12">
        <v>0</v>
      </c>
      <c r="CJ403" s="12">
        <v>0</v>
      </c>
      <c r="CK403" s="12">
        <v>0</v>
      </c>
      <c r="CM403" s="12" t="s">
        <v>357</v>
      </c>
      <c r="CN403" s="12">
        <v>100</v>
      </c>
      <c r="CO403" t="s">
        <v>795</v>
      </c>
      <c r="CP403" s="12">
        <v>0</v>
      </c>
      <c r="CR403" s="12">
        <f t="shared" si="258"/>
        <v>0</v>
      </c>
      <c r="CS403" s="12">
        <f t="shared" si="259"/>
        <v>0</v>
      </c>
      <c r="CT403" s="12">
        <f t="shared" si="260"/>
        <v>0</v>
      </c>
      <c r="CU403" s="12">
        <f t="shared" si="261"/>
        <v>100</v>
      </c>
      <c r="CW403">
        <v>0</v>
      </c>
      <c r="CX403" t="s">
        <v>116</v>
      </c>
    </row>
    <row r="404" spans="1:102" x14ac:dyDescent="0.2">
      <c r="A404">
        <v>2019</v>
      </c>
      <c r="B404" t="s">
        <v>796</v>
      </c>
      <c r="C404" t="s">
        <v>164</v>
      </c>
      <c r="D404" s="12">
        <v>45780</v>
      </c>
      <c r="E404" t="s">
        <v>129</v>
      </c>
      <c r="F404" t="s">
        <v>130</v>
      </c>
      <c r="G404" t="s">
        <v>106</v>
      </c>
      <c r="I404" t="s">
        <v>106</v>
      </c>
      <c r="J404">
        <v>2005</v>
      </c>
      <c r="K404">
        <f t="shared" si="252"/>
        <v>14</v>
      </c>
      <c r="L404" t="s">
        <v>154</v>
      </c>
      <c r="M404" t="s">
        <v>149</v>
      </c>
      <c r="N404" t="s">
        <v>208</v>
      </c>
      <c r="O404" s="3">
        <v>309124.78999999998</v>
      </c>
      <c r="P404" s="3">
        <v>309124.78999999998</v>
      </c>
      <c r="Q404" s="3">
        <v>307787.13</v>
      </c>
      <c r="R404" s="4">
        <f t="shared" si="262"/>
        <v>0.99567275080073658</v>
      </c>
      <c r="S404" s="5">
        <f t="shared" si="254"/>
        <v>309124.79000000004</v>
      </c>
      <c r="T404" s="5">
        <v>219359.94</v>
      </c>
      <c r="U404" s="5">
        <v>0</v>
      </c>
      <c r="V404" s="5">
        <v>0</v>
      </c>
      <c r="W404" s="5">
        <v>0</v>
      </c>
      <c r="X404" s="5">
        <v>0</v>
      </c>
      <c r="Y404" s="5">
        <v>0</v>
      </c>
      <c r="Z404" s="5">
        <v>0</v>
      </c>
      <c r="AA404" s="5">
        <v>16868</v>
      </c>
      <c r="AB404" s="5">
        <v>0</v>
      </c>
      <c r="AC404" s="5">
        <v>0</v>
      </c>
      <c r="AE404" s="5">
        <v>6927.35</v>
      </c>
      <c r="AF404" s="5">
        <v>52932.5</v>
      </c>
      <c r="AG404" s="5" t="s">
        <v>797</v>
      </c>
      <c r="AH404" s="5">
        <v>13037</v>
      </c>
      <c r="AI404" t="s">
        <v>798</v>
      </c>
      <c r="AJ404" s="3">
        <v>0</v>
      </c>
      <c r="AL404" s="6">
        <f t="shared" si="255"/>
        <v>100</v>
      </c>
      <c r="AM404" s="12">
        <v>70.96161391650277</v>
      </c>
      <c r="AN404" s="12">
        <v>0</v>
      </c>
      <c r="AO404" s="12">
        <v>0</v>
      </c>
      <c r="AP404" s="12">
        <v>0</v>
      </c>
      <c r="AQ404" s="12">
        <v>0</v>
      </c>
      <c r="AR404" s="12">
        <v>0</v>
      </c>
      <c r="AS404" s="12">
        <v>0</v>
      </c>
      <c r="AT404" s="12">
        <v>5.456695983521735</v>
      </c>
      <c r="AU404" s="12">
        <v>0</v>
      </c>
      <c r="AV404" s="12">
        <v>0</v>
      </c>
      <c r="AW404" s="12">
        <v>0</v>
      </c>
      <c r="AX404" s="12">
        <v>2.2409558288741578</v>
      </c>
      <c r="AY404" s="12">
        <v>17.123343617960888</v>
      </c>
      <c r="AZ404" s="12"/>
      <c r="BA404" s="12">
        <v>4.217390653140435</v>
      </c>
      <c r="BB404" s="12"/>
      <c r="BC404" s="12">
        <v>0</v>
      </c>
      <c r="BE404" s="12">
        <f t="shared" si="256"/>
        <v>0</v>
      </c>
      <c r="BF404" s="12">
        <f t="shared" si="257"/>
        <v>29.038386083497215</v>
      </c>
      <c r="BG404" s="3">
        <f t="shared" si="248"/>
        <v>309124.79000000004</v>
      </c>
      <c r="BH404">
        <v>249124.79</v>
      </c>
      <c r="BK404">
        <v>25000</v>
      </c>
      <c r="BN404">
        <v>10000</v>
      </c>
      <c r="BO404">
        <v>0</v>
      </c>
      <c r="BP404">
        <v>25000</v>
      </c>
      <c r="BY404" t="s">
        <v>109</v>
      </c>
      <c r="BZ404" s="12">
        <f t="shared" si="250"/>
        <v>100</v>
      </c>
      <c r="CA404" s="12">
        <v>60</v>
      </c>
      <c r="CD404" s="12">
        <v>10</v>
      </c>
      <c r="CF404" s="12" t="s">
        <v>357</v>
      </c>
      <c r="CG404" s="12">
        <v>10</v>
      </c>
      <c r="CH404" s="12">
        <v>0</v>
      </c>
      <c r="CI404" s="12">
        <v>10</v>
      </c>
      <c r="CM404" s="12" t="s">
        <v>357</v>
      </c>
      <c r="CP404" s="12">
        <v>10</v>
      </c>
      <c r="CQ404" t="s">
        <v>592</v>
      </c>
      <c r="CR404" s="12">
        <f t="shared" si="258"/>
        <v>0</v>
      </c>
      <c r="CS404" s="12">
        <f t="shared" si="259"/>
        <v>0</v>
      </c>
      <c r="CT404" s="12">
        <f t="shared" si="260"/>
        <v>10</v>
      </c>
      <c r="CU404" s="12">
        <f t="shared" si="261"/>
        <v>10</v>
      </c>
      <c r="CX404" t="s">
        <v>116</v>
      </c>
    </row>
    <row r="405" spans="1:102" x14ac:dyDescent="0.2">
      <c r="A405">
        <v>2019</v>
      </c>
      <c r="B405" t="s">
        <v>799</v>
      </c>
      <c r="C405" t="s">
        <v>164</v>
      </c>
      <c r="D405" s="12">
        <v>43728</v>
      </c>
      <c r="E405" t="s">
        <v>129</v>
      </c>
      <c r="F405" t="s">
        <v>130</v>
      </c>
      <c r="G405" t="s">
        <v>106</v>
      </c>
      <c r="I405" t="s">
        <v>106</v>
      </c>
      <c r="J405">
        <v>2004</v>
      </c>
      <c r="K405">
        <f t="shared" si="252"/>
        <v>15</v>
      </c>
      <c r="L405" t="s">
        <v>154</v>
      </c>
      <c r="M405" t="s">
        <v>149</v>
      </c>
      <c r="N405" t="s">
        <v>360</v>
      </c>
      <c r="O405" s="3">
        <v>305000</v>
      </c>
      <c r="P405" s="3">
        <v>305000</v>
      </c>
      <c r="Q405" s="3">
        <v>300000</v>
      </c>
      <c r="R405" s="4">
        <f t="shared" si="262"/>
        <v>0.98360655737704916</v>
      </c>
      <c r="S405" s="5">
        <f t="shared" si="254"/>
        <v>305000</v>
      </c>
      <c r="T405" s="5">
        <v>305000</v>
      </c>
      <c r="U405" s="5">
        <v>0</v>
      </c>
      <c r="V405" s="5">
        <v>0</v>
      </c>
      <c r="W405" s="5">
        <v>0</v>
      </c>
      <c r="X405" s="5">
        <v>0</v>
      </c>
      <c r="Y405" s="5">
        <v>0</v>
      </c>
      <c r="Z405" s="5">
        <v>0</v>
      </c>
      <c r="AA405" s="5">
        <v>0</v>
      </c>
      <c r="AB405" s="5">
        <v>0</v>
      </c>
      <c r="AC405" s="5">
        <v>0</v>
      </c>
      <c r="AE405" s="5">
        <v>0</v>
      </c>
      <c r="AF405" s="5">
        <v>0</v>
      </c>
      <c r="AH405" s="5">
        <v>0</v>
      </c>
      <c r="AJ405" s="3">
        <v>0</v>
      </c>
      <c r="AL405" s="6">
        <f t="shared" si="255"/>
        <v>100</v>
      </c>
      <c r="AM405" s="12">
        <v>100</v>
      </c>
      <c r="AN405" s="12">
        <v>0</v>
      </c>
      <c r="AO405" s="12">
        <v>0</v>
      </c>
      <c r="AP405" s="12">
        <v>0</v>
      </c>
      <c r="AQ405" s="12">
        <v>0</v>
      </c>
      <c r="AR405" s="12">
        <v>0</v>
      </c>
      <c r="AS405" s="12">
        <v>0</v>
      </c>
      <c r="AT405" s="12">
        <v>0</v>
      </c>
      <c r="AU405" s="12">
        <v>0</v>
      </c>
      <c r="AV405" s="12">
        <v>0</v>
      </c>
      <c r="AW405" s="12">
        <v>0</v>
      </c>
      <c r="AX405" s="12">
        <v>0</v>
      </c>
      <c r="AY405" s="12">
        <v>0</v>
      </c>
      <c r="AZ405" s="12">
        <v>0</v>
      </c>
      <c r="BA405" s="12">
        <v>0</v>
      </c>
      <c r="BB405" s="12">
        <v>0</v>
      </c>
      <c r="BC405" s="12">
        <v>0</v>
      </c>
      <c r="BE405" s="12">
        <f t="shared" si="256"/>
        <v>0</v>
      </c>
      <c r="BF405" s="12">
        <f t="shared" si="257"/>
        <v>0</v>
      </c>
      <c r="BG405" s="3">
        <f t="shared" si="248"/>
        <v>305000</v>
      </c>
      <c r="BH405">
        <v>200000</v>
      </c>
      <c r="BJ405">
        <v>10000</v>
      </c>
      <c r="BK405">
        <v>5000</v>
      </c>
      <c r="BL405">
        <v>65000</v>
      </c>
      <c r="BO405">
        <v>0</v>
      </c>
      <c r="BP405">
        <v>20000</v>
      </c>
      <c r="BR405">
        <v>5000</v>
      </c>
      <c r="BY405" t="s">
        <v>109</v>
      </c>
      <c r="BZ405" s="12">
        <f t="shared" si="250"/>
        <v>100</v>
      </c>
      <c r="CA405" s="12">
        <v>20</v>
      </c>
      <c r="CC405" s="12">
        <v>10</v>
      </c>
      <c r="CD405" s="12">
        <v>10</v>
      </c>
      <c r="CE405" s="12">
        <v>20</v>
      </c>
      <c r="CF405" s="12" t="s">
        <v>357</v>
      </c>
      <c r="CH405" s="12">
        <v>0</v>
      </c>
      <c r="CI405" s="12">
        <v>15</v>
      </c>
      <c r="CK405" s="12">
        <v>5</v>
      </c>
      <c r="CM405" s="12" t="s">
        <v>357</v>
      </c>
      <c r="CP405" s="12">
        <v>20</v>
      </c>
      <c r="CQ405" t="s">
        <v>592</v>
      </c>
      <c r="CR405" s="12">
        <f t="shared" si="258"/>
        <v>10</v>
      </c>
      <c r="CS405" s="12">
        <f t="shared" si="259"/>
        <v>20</v>
      </c>
      <c r="CT405" s="12">
        <f t="shared" si="260"/>
        <v>20</v>
      </c>
      <c r="CU405" s="12">
        <f t="shared" si="261"/>
        <v>20</v>
      </c>
    </row>
    <row r="406" spans="1:102" x14ac:dyDescent="0.2">
      <c r="A406">
        <v>2019</v>
      </c>
      <c r="B406" t="s">
        <v>800</v>
      </c>
      <c r="C406" t="s">
        <v>162</v>
      </c>
      <c r="D406" s="12">
        <v>46035</v>
      </c>
      <c r="E406" t="s">
        <v>129</v>
      </c>
      <c r="F406" t="s">
        <v>130</v>
      </c>
      <c r="G406" t="s">
        <v>138</v>
      </c>
      <c r="I406" t="s">
        <v>121</v>
      </c>
      <c r="J406">
        <v>2009</v>
      </c>
      <c r="K406">
        <f t="shared" si="252"/>
        <v>10</v>
      </c>
      <c r="L406" t="s">
        <v>131</v>
      </c>
      <c r="M406" t="s">
        <v>131</v>
      </c>
      <c r="N406" t="s">
        <v>208</v>
      </c>
      <c r="O406" s="3">
        <v>1438150</v>
      </c>
      <c r="P406" s="3">
        <v>294155</v>
      </c>
      <c r="Q406" s="3">
        <v>1353073</v>
      </c>
      <c r="R406" s="4">
        <f t="shared" si="262"/>
        <v>0.94084274936550427</v>
      </c>
      <c r="S406" s="5">
        <f t="shared" si="254"/>
        <v>294155</v>
      </c>
      <c r="T406" s="5">
        <v>500</v>
      </c>
      <c r="U406" s="5">
        <v>500</v>
      </c>
      <c r="V406" s="5">
        <v>286015</v>
      </c>
      <c r="W406" s="5">
        <v>0</v>
      </c>
      <c r="X406" s="5">
        <v>1200</v>
      </c>
      <c r="Y406" s="5">
        <v>2340</v>
      </c>
      <c r="Z406" s="5">
        <v>100</v>
      </c>
      <c r="AA406" s="5">
        <v>0</v>
      </c>
      <c r="AB406" s="5">
        <v>1000</v>
      </c>
      <c r="AC406" s="5">
        <v>2000</v>
      </c>
      <c r="AE406" s="5">
        <v>500</v>
      </c>
      <c r="AF406" s="5">
        <v>0</v>
      </c>
      <c r="AH406" s="5">
        <v>0</v>
      </c>
      <c r="AJ406" s="3">
        <v>0</v>
      </c>
      <c r="AL406" s="6">
        <f t="shared" si="255"/>
        <v>100.00000000000003</v>
      </c>
      <c r="AM406" s="12">
        <v>0.16997841274158182</v>
      </c>
      <c r="AN406" s="12">
        <v>0.16997841274158182</v>
      </c>
      <c r="AO406" s="12">
        <v>97.232751440567043</v>
      </c>
      <c r="AP406" s="12">
        <v>0</v>
      </c>
      <c r="AQ406" s="12">
        <v>0.40794819057979637</v>
      </c>
      <c r="AR406" s="12">
        <v>0.7954989716306029</v>
      </c>
      <c r="AS406" s="12">
        <v>3.3995682548316364E-2</v>
      </c>
      <c r="AT406" s="12">
        <v>0</v>
      </c>
      <c r="AU406" s="12">
        <v>0.33995682548316364</v>
      </c>
      <c r="AV406" s="12">
        <v>0.67991365096632728</v>
      </c>
      <c r="AW406" s="12">
        <v>0</v>
      </c>
      <c r="AX406" s="12">
        <v>0.16997841274158182</v>
      </c>
      <c r="AY406" s="12">
        <v>0</v>
      </c>
      <c r="AZ406" s="12">
        <v>0</v>
      </c>
      <c r="BA406" s="12">
        <v>0</v>
      </c>
      <c r="BB406" s="12">
        <v>0</v>
      </c>
      <c r="BC406" s="12">
        <v>0</v>
      </c>
      <c r="BE406" s="12">
        <f t="shared" si="256"/>
        <v>97.232751440567043</v>
      </c>
      <c r="BF406" s="12">
        <f t="shared" si="257"/>
        <v>1.2238445717393891</v>
      </c>
      <c r="BG406" s="3">
        <f t="shared" si="248"/>
        <v>294155</v>
      </c>
      <c r="BH406">
        <v>83335</v>
      </c>
      <c r="BJ406">
        <v>17304</v>
      </c>
      <c r="BK406">
        <v>31922</v>
      </c>
      <c r="BL406">
        <v>16857</v>
      </c>
      <c r="BO406">
        <v>0</v>
      </c>
      <c r="BP406">
        <v>4929</v>
      </c>
      <c r="BQ406">
        <v>17693</v>
      </c>
      <c r="BU406">
        <v>43164</v>
      </c>
      <c r="BV406" t="s">
        <v>801</v>
      </c>
      <c r="BW406">
        <v>78951</v>
      </c>
      <c r="BX406" t="s">
        <v>802</v>
      </c>
      <c r="BY406" t="s">
        <v>109</v>
      </c>
      <c r="BZ406" s="12">
        <f t="shared" si="250"/>
        <v>100</v>
      </c>
      <c r="CA406" s="12">
        <v>1</v>
      </c>
      <c r="CC406" s="12">
        <v>0</v>
      </c>
      <c r="CD406" s="12">
        <v>0</v>
      </c>
      <c r="CE406" s="12">
        <v>0</v>
      </c>
      <c r="CF406" s="12" t="s">
        <v>357</v>
      </c>
      <c r="CH406" s="12">
        <v>0</v>
      </c>
      <c r="CI406" s="12">
        <v>2</v>
      </c>
      <c r="CJ406" s="12">
        <v>0</v>
      </c>
      <c r="CM406" s="12" t="s">
        <v>357</v>
      </c>
      <c r="CN406" s="12">
        <v>12</v>
      </c>
      <c r="CO406" t="s">
        <v>803</v>
      </c>
      <c r="CP406" s="12">
        <v>85</v>
      </c>
      <c r="CQ406" t="s">
        <v>592</v>
      </c>
      <c r="CR406" s="12">
        <f t="shared" si="258"/>
        <v>0</v>
      </c>
      <c r="CS406" s="12">
        <f t="shared" si="259"/>
        <v>0</v>
      </c>
      <c r="CT406" s="12">
        <f t="shared" si="260"/>
        <v>2</v>
      </c>
      <c r="CU406" s="12">
        <f t="shared" si="261"/>
        <v>97</v>
      </c>
      <c r="CW406">
        <v>0</v>
      </c>
      <c r="CX406" t="s">
        <v>126</v>
      </c>
    </row>
    <row r="407" spans="1:102" x14ac:dyDescent="0.2">
      <c r="A407">
        <v>2019</v>
      </c>
      <c r="B407" t="s">
        <v>804</v>
      </c>
      <c r="C407" t="s">
        <v>128</v>
      </c>
      <c r="D407" s="12">
        <v>49855</v>
      </c>
      <c r="E407" t="s">
        <v>129</v>
      </c>
      <c r="F407" t="s">
        <v>130</v>
      </c>
      <c r="G407" t="s">
        <v>324</v>
      </c>
      <c r="I407" t="s">
        <v>208</v>
      </c>
      <c r="J407">
        <v>2014</v>
      </c>
      <c r="K407">
        <f t="shared" si="252"/>
        <v>5</v>
      </c>
      <c r="L407" t="s">
        <v>122</v>
      </c>
      <c r="M407" t="s">
        <v>122</v>
      </c>
      <c r="N407" t="s">
        <v>356</v>
      </c>
      <c r="O407" s="3">
        <v>1400</v>
      </c>
      <c r="P407" s="3">
        <v>204819</v>
      </c>
      <c r="Q407" s="3">
        <v>13657</v>
      </c>
      <c r="R407" s="4">
        <f t="shared" si="262"/>
        <v>9.7550000000000008</v>
      </c>
      <c r="S407" s="5">
        <f t="shared" si="254"/>
        <v>204819</v>
      </c>
      <c r="T407" s="5">
        <v>99819</v>
      </c>
      <c r="U407" s="5">
        <v>95000</v>
      </c>
      <c r="V407" s="5">
        <v>10000</v>
      </c>
      <c r="W407" s="5">
        <v>0</v>
      </c>
      <c r="X407" s="5">
        <v>0</v>
      </c>
      <c r="Y407" s="5">
        <v>0</v>
      </c>
      <c r="Z407" s="5">
        <v>0</v>
      </c>
      <c r="AA407" s="5">
        <v>0</v>
      </c>
      <c r="AB407" s="5">
        <v>0</v>
      </c>
      <c r="AC407" s="5">
        <v>0</v>
      </c>
      <c r="AE407" s="5">
        <v>0</v>
      </c>
      <c r="AF407" s="5">
        <v>0</v>
      </c>
      <c r="AG407" s="5" t="s">
        <v>805</v>
      </c>
      <c r="AH407" s="5">
        <v>0</v>
      </c>
      <c r="AJ407" s="3">
        <v>0</v>
      </c>
      <c r="AL407" s="6">
        <f t="shared" si="255"/>
        <v>100</v>
      </c>
      <c r="AM407" s="12">
        <v>48.735224759421733</v>
      </c>
      <c r="AN407" s="12">
        <v>46.38241569385653</v>
      </c>
      <c r="AO407" s="12">
        <v>4.8823595467217391</v>
      </c>
      <c r="AP407" s="12">
        <v>0</v>
      </c>
      <c r="AQ407" s="12">
        <v>0</v>
      </c>
      <c r="AR407" s="12">
        <v>0</v>
      </c>
      <c r="AS407" s="12">
        <v>0</v>
      </c>
      <c r="AT407" s="12">
        <v>0</v>
      </c>
      <c r="AU407" s="12">
        <v>0</v>
      </c>
      <c r="AV407" s="12">
        <v>0</v>
      </c>
      <c r="AW407" s="12">
        <v>0</v>
      </c>
      <c r="AX407" s="12">
        <v>0</v>
      </c>
      <c r="AY407" s="12">
        <v>0</v>
      </c>
      <c r="AZ407" s="12"/>
      <c r="BA407" s="12">
        <v>0</v>
      </c>
      <c r="BB407" s="12">
        <v>0</v>
      </c>
      <c r="BC407" s="12">
        <v>0</v>
      </c>
      <c r="BE407" s="12">
        <f t="shared" si="256"/>
        <v>4.8823595467217391</v>
      </c>
      <c r="BF407" s="12">
        <f t="shared" si="257"/>
        <v>0</v>
      </c>
      <c r="BG407" s="3">
        <f t="shared" si="248"/>
        <v>204819</v>
      </c>
      <c r="BJ407">
        <v>200000</v>
      </c>
      <c r="BK407">
        <v>4819</v>
      </c>
      <c r="BO407">
        <v>0</v>
      </c>
      <c r="BY407" t="s">
        <v>109</v>
      </c>
      <c r="BZ407" s="12">
        <f t="shared" si="250"/>
        <v>100</v>
      </c>
      <c r="CC407" s="12">
        <v>44</v>
      </c>
      <c r="CD407" s="12">
        <v>1</v>
      </c>
      <c r="CF407" s="12" t="s">
        <v>357</v>
      </c>
      <c r="CH407" s="12">
        <v>0</v>
      </c>
      <c r="CM407" s="12" t="s">
        <v>357</v>
      </c>
      <c r="CP407" s="12">
        <v>55</v>
      </c>
      <c r="CQ407" t="s">
        <v>592</v>
      </c>
      <c r="CR407" s="12">
        <f t="shared" si="258"/>
        <v>44</v>
      </c>
      <c r="CS407" s="12">
        <f t="shared" si="259"/>
        <v>0</v>
      </c>
      <c r="CT407" s="12">
        <f t="shared" si="260"/>
        <v>0</v>
      </c>
      <c r="CU407" s="12">
        <f t="shared" si="261"/>
        <v>55</v>
      </c>
      <c r="CX407" t="s">
        <v>126</v>
      </c>
    </row>
    <row r="408" spans="1:102" x14ac:dyDescent="0.2">
      <c r="A408">
        <v>2019</v>
      </c>
      <c r="B408" t="s">
        <v>806</v>
      </c>
      <c r="C408" t="s">
        <v>128</v>
      </c>
      <c r="D408" s="12">
        <v>48912</v>
      </c>
      <c r="E408" t="s">
        <v>129</v>
      </c>
      <c r="F408" t="s">
        <v>130</v>
      </c>
      <c r="G408" t="s">
        <v>106</v>
      </c>
      <c r="I408" t="s">
        <v>106</v>
      </c>
      <c r="J408">
        <v>2013</v>
      </c>
      <c r="K408">
        <f t="shared" si="252"/>
        <v>6</v>
      </c>
      <c r="L408" t="s">
        <v>131</v>
      </c>
      <c r="M408" t="s">
        <v>131</v>
      </c>
      <c r="N408" t="s">
        <v>381</v>
      </c>
      <c r="O408" s="3">
        <v>200000</v>
      </c>
      <c r="P408" s="3">
        <v>138000</v>
      </c>
      <c r="Q408" s="3">
        <v>205000</v>
      </c>
      <c r="R408" s="4">
        <f t="shared" si="262"/>
        <v>1.0249999999999999</v>
      </c>
      <c r="S408" s="5">
        <f t="shared" si="254"/>
        <v>138000</v>
      </c>
      <c r="T408" s="5">
        <v>110144</v>
      </c>
      <c r="U408" s="5">
        <v>0</v>
      </c>
      <c r="V408" s="5">
        <v>12200</v>
      </c>
      <c r="W408" s="5">
        <v>0</v>
      </c>
      <c r="X408" s="5">
        <v>3315</v>
      </c>
      <c r="Y408" s="5">
        <v>5875</v>
      </c>
      <c r="Z408" s="5">
        <v>500</v>
      </c>
      <c r="AA408" s="5">
        <v>3750</v>
      </c>
      <c r="AB408" s="5">
        <v>816</v>
      </c>
      <c r="AC408" s="5">
        <v>1400</v>
      </c>
      <c r="AE408" s="5">
        <v>0</v>
      </c>
      <c r="AF408" s="5">
        <v>0</v>
      </c>
      <c r="AH408" s="5">
        <v>0</v>
      </c>
      <c r="AJ408" s="3">
        <v>0</v>
      </c>
      <c r="AL408" s="6">
        <f t="shared" si="255"/>
        <v>99.999999999999986</v>
      </c>
      <c r="AM408" s="12">
        <v>79.814492753623185</v>
      </c>
      <c r="AN408" s="12">
        <v>0</v>
      </c>
      <c r="AO408" s="12">
        <v>8.8405797101449277</v>
      </c>
      <c r="AP408" s="12">
        <v>0</v>
      </c>
      <c r="AQ408" s="12">
        <v>2.402173913043478</v>
      </c>
      <c r="AR408" s="12">
        <v>4.2572463768115947</v>
      </c>
      <c r="AS408" s="12">
        <v>0.36231884057971014</v>
      </c>
      <c r="AT408" s="12">
        <v>2.7173913043478262</v>
      </c>
      <c r="AU408" s="12">
        <v>0.59130434782608698</v>
      </c>
      <c r="AV408" s="12">
        <v>1.0144927536231882</v>
      </c>
      <c r="AW408" s="12">
        <v>0</v>
      </c>
      <c r="AX408" s="12">
        <v>0</v>
      </c>
      <c r="AY408" s="12">
        <v>0</v>
      </c>
      <c r="AZ408" s="12">
        <v>0</v>
      </c>
      <c r="BA408" s="12">
        <v>0</v>
      </c>
      <c r="BB408" s="12">
        <v>0</v>
      </c>
      <c r="BC408" s="12">
        <v>0</v>
      </c>
      <c r="BE408" s="12">
        <f t="shared" si="256"/>
        <v>8.8405797101449277</v>
      </c>
      <c r="BF408" s="12">
        <f t="shared" si="257"/>
        <v>4.6855072463768117</v>
      </c>
      <c r="BG408" s="3">
        <f t="shared" si="248"/>
        <v>138000</v>
      </c>
      <c r="BH408">
        <v>133000</v>
      </c>
      <c r="BK408">
        <v>100</v>
      </c>
      <c r="BL408">
        <v>100</v>
      </c>
      <c r="BN408">
        <v>100</v>
      </c>
      <c r="BO408">
        <v>600</v>
      </c>
      <c r="BP408">
        <v>3400</v>
      </c>
      <c r="BU408">
        <v>100</v>
      </c>
      <c r="BW408">
        <v>600</v>
      </c>
      <c r="BY408" t="s">
        <v>109</v>
      </c>
      <c r="BZ408" s="12">
        <f t="shared" si="250"/>
        <v>100</v>
      </c>
      <c r="CA408" s="12">
        <v>10</v>
      </c>
      <c r="CD408" s="12">
        <v>0</v>
      </c>
      <c r="CE408" s="12">
        <v>0</v>
      </c>
      <c r="CF408" s="12" t="s">
        <v>357</v>
      </c>
      <c r="CG408" s="12">
        <v>0</v>
      </c>
      <c r="CH408" s="12">
        <v>6</v>
      </c>
      <c r="CI408" s="12">
        <v>4</v>
      </c>
      <c r="CM408" s="12" t="s">
        <v>357</v>
      </c>
      <c r="CN408" s="12">
        <v>0</v>
      </c>
      <c r="CP408" s="12">
        <v>80</v>
      </c>
      <c r="CQ408" t="s">
        <v>592</v>
      </c>
      <c r="CR408" s="12">
        <f t="shared" si="258"/>
        <v>0</v>
      </c>
      <c r="CS408" s="12">
        <f t="shared" si="259"/>
        <v>0</v>
      </c>
      <c r="CT408" s="12">
        <f t="shared" si="260"/>
        <v>10</v>
      </c>
      <c r="CU408" s="12">
        <f t="shared" si="261"/>
        <v>80</v>
      </c>
      <c r="CV408" t="s">
        <v>109</v>
      </c>
      <c r="CW408" s="5">
        <v>2000</v>
      </c>
      <c r="CX408" t="s">
        <v>126</v>
      </c>
    </row>
    <row r="409" spans="1:102" x14ac:dyDescent="0.2">
      <c r="A409">
        <v>2019</v>
      </c>
      <c r="B409" t="s">
        <v>807</v>
      </c>
      <c r="C409" t="s">
        <v>128</v>
      </c>
      <c r="D409" s="12">
        <v>48506</v>
      </c>
      <c r="E409" t="s">
        <v>129</v>
      </c>
      <c r="F409" t="s">
        <v>130</v>
      </c>
      <c r="G409" t="s">
        <v>106</v>
      </c>
      <c r="I409" t="s">
        <v>106</v>
      </c>
      <c r="J409">
        <v>2018</v>
      </c>
      <c r="K409">
        <f t="shared" si="252"/>
        <v>1</v>
      </c>
      <c r="L409" t="s">
        <v>108</v>
      </c>
      <c r="M409" t="s">
        <v>108</v>
      </c>
      <c r="N409" t="s">
        <v>360</v>
      </c>
      <c r="Q409" s="3">
        <v>732824</v>
      </c>
      <c r="BE409" s="12"/>
      <c r="BF409" s="12"/>
      <c r="BG409" s="3">
        <f t="shared" si="248"/>
        <v>129416</v>
      </c>
      <c r="BH409">
        <v>126305</v>
      </c>
      <c r="BK409">
        <v>3111</v>
      </c>
      <c r="BO409">
        <v>0</v>
      </c>
      <c r="BY409" t="s">
        <v>109</v>
      </c>
      <c r="BZ409" s="12">
        <f t="shared" si="250"/>
        <v>100</v>
      </c>
      <c r="CA409" s="12">
        <v>50</v>
      </c>
      <c r="CD409" s="12">
        <v>0</v>
      </c>
      <c r="CF409" s="12" t="s">
        <v>357</v>
      </c>
      <c r="CH409" s="12">
        <v>0</v>
      </c>
      <c r="CM409" s="12" t="s">
        <v>357</v>
      </c>
      <c r="CP409" s="12">
        <v>50</v>
      </c>
      <c r="CQ409" t="s">
        <v>592</v>
      </c>
      <c r="CR409" s="12">
        <f t="shared" si="258"/>
        <v>0</v>
      </c>
      <c r="CS409" s="12">
        <f t="shared" si="259"/>
        <v>0</v>
      </c>
      <c r="CT409" s="12">
        <f t="shared" si="260"/>
        <v>0</v>
      </c>
      <c r="CU409" s="12">
        <f t="shared" si="261"/>
        <v>50</v>
      </c>
      <c r="CV409" t="s">
        <v>109</v>
      </c>
      <c r="CW409" s="3">
        <v>205</v>
      </c>
      <c r="CX409" t="s">
        <v>116</v>
      </c>
    </row>
    <row r="410" spans="1:102" x14ac:dyDescent="0.2">
      <c r="A410">
        <v>2019</v>
      </c>
      <c r="B410" t="s">
        <v>808</v>
      </c>
      <c r="C410" t="s">
        <v>128</v>
      </c>
      <c r="D410" s="12">
        <v>48207</v>
      </c>
      <c r="E410" t="s">
        <v>129</v>
      </c>
      <c r="F410" t="s">
        <v>130</v>
      </c>
      <c r="G410" t="s">
        <v>106</v>
      </c>
      <c r="I410" t="s">
        <v>106</v>
      </c>
      <c r="J410">
        <v>2016</v>
      </c>
      <c r="K410">
        <f t="shared" si="252"/>
        <v>3</v>
      </c>
      <c r="L410" t="s">
        <v>122</v>
      </c>
      <c r="M410" t="s">
        <v>122</v>
      </c>
      <c r="N410" t="s">
        <v>356</v>
      </c>
      <c r="O410" s="3">
        <v>109238.36</v>
      </c>
      <c r="P410" s="3">
        <v>62851.69</v>
      </c>
      <c r="Q410" s="3">
        <v>100049.35</v>
      </c>
      <c r="R410" s="4">
        <f>Q410/O410</f>
        <v>0.91588110623411045</v>
      </c>
      <c r="S410" s="5">
        <f t="shared" ref="S410:S441" si="263">SUM(T410:AJ410)</f>
        <v>62851.69</v>
      </c>
      <c r="T410" s="5">
        <v>52795.43</v>
      </c>
      <c r="U410" s="5">
        <v>6285.17</v>
      </c>
      <c r="V410" s="5">
        <v>0</v>
      </c>
      <c r="W410" s="5">
        <v>0</v>
      </c>
      <c r="X410" s="5">
        <v>3142.58</v>
      </c>
      <c r="Y410" s="5">
        <v>628.51</v>
      </c>
      <c r="Z410" s="5">
        <v>0</v>
      </c>
      <c r="AA410" s="5">
        <v>0</v>
      </c>
      <c r="AB410" s="5">
        <v>0</v>
      </c>
      <c r="AC410" s="5">
        <v>0</v>
      </c>
      <c r="AE410" s="5">
        <v>0</v>
      </c>
      <c r="AF410" s="5">
        <v>0</v>
      </c>
      <c r="AH410" s="5">
        <v>0</v>
      </c>
      <c r="AJ410" s="3">
        <v>0</v>
      </c>
      <c r="AL410" s="6">
        <f t="shared" ref="AL410:AL441" si="264">SUM(AM410:BC410)</f>
        <v>100</v>
      </c>
      <c r="AM410" s="12">
        <v>84.000016546889995</v>
      </c>
      <c r="AN410" s="12">
        <v>10.000001591047115</v>
      </c>
      <c r="AO410" s="12">
        <v>0</v>
      </c>
      <c r="AP410" s="12">
        <v>0</v>
      </c>
      <c r="AQ410" s="12">
        <v>4.9999928402879856</v>
      </c>
      <c r="AR410" s="12">
        <v>0.99998902177491167</v>
      </c>
      <c r="AS410" s="12">
        <v>0</v>
      </c>
      <c r="AT410" s="12">
        <v>0</v>
      </c>
      <c r="AU410" s="12">
        <v>0</v>
      </c>
      <c r="AV410" s="12">
        <v>0</v>
      </c>
      <c r="AW410" s="12">
        <v>0</v>
      </c>
      <c r="AX410" s="12">
        <v>0</v>
      </c>
      <c r="AY410" s="12">
        <v>0</v>
      </c>
      <c r="AZ410" s="12">
        <v>0</v>
      </c>
      <c r="BA410" s="12">
        <v>0</v>
      </c>
      <c r="BB410" s="12">
        <v>0</v>
      </c>
      <c r="BC410" s="12">
        <v>0</v>
      </c>
      <c r="BE410" s="12">
        <f t="shared" ref="BE410:BE441" si="265">AO410+AP410</f>
        <v>0</v>
      </c>
      <c r="BF410" s="12">
        <f t="shared" ref="BF410:BF441" si="266">SUM(AS410:AY410)+BA410+BC410</f>
        <v>0</v>
      </c>
      <c r="BG410" s="3">
        <f t="shared" si="248"/>
        <v>62851.69</v>
      </c>
      <c r="BJ410">
        <v>3142.58</v>
      </c>
      <c r="BK410">
        <v>56566.54</v>
      </c>
      <c r="BN410">
        <v>2514.06</v>
      </c>
      <c r="BO410">
        <v>0</v>
      </c>
      <c r="BQ410">
        <v>628.51</v>
      </c>
      <c r="BY410" t="s">
        <v>109</v>
      </c>
      <c r="BZ410" s="12">
        <f t="shared" si="250"/>
        <v>100</v>
      </c>
      <c r="CC410" s="12">
        <v>5</v>
      </c>
      <c r="CD410" s="12">
        <v>0</v>
      </c>
      <c r="CF410" s="12" t="s">
        <v>357</v>
      </c>
      <c r="CG410" s="12">
        <v>0</v>
      </c>
      <c r="CH410" s="12">
        <v>0</v>
      </c>
      <c r="CJ410" s="12">
        <v>0</v>
      </c>
      <c r="CM410" s="12" t="s">
        <v>357</v>
      </c>
      <c r="CP410" s="12">
        <v>95</v>
      </c>
      <c r="CQ410" t="s">
        <v>592</v>
      </c>
      <c r="CR410" s="12">
        <f t="shared" si="258"/>
        <v>5</v>
      </c>
      <c r="CS410" s="12">
        <f t="shared" si="259"/>
        <v>0</v>
      </c>
      <c r="CT410" s="12">
        <f t="shared" si="260"/>
        <v>0</v>
      </c>
      <c r="CU410" s="12">
        <f t="shared" si="261"/>
        <v>95</v>
      </c>
      <c r="CW410">
        <v>0</v>
      </c>
      <c r="CX410" t="s">
        <v>116</v>
      </c>
    </row>
    <row r="411" spans="1:102" x14ac:dyDescent="0.2">
      <c r="A411">
        <v>2019</v>
      </c>
      <c r="B411" t="s">
        <v>809</v>
      </c>
      <c r="C411" t="s">
        <v>160</v>
      </c>
      <c r="D411" s="12">
        <v>62442</v>
      </c>
      <c r="E411" t="s">
        <v>129</v>
      </c>
      <c r="F411" t="s">
        <v>130</v>
      </c>
      <c r="G411" t="s">
        <v>208</v>
      </c>
      <c r="H411" t="s">
        <v>550</v>
      </c>
      <c r="I411" t="s">
        <v>208</v>
      </c>
      <c r="J411">
        <v>2012</v>
      </c>
      <c r="K411">
        <f t="shared" si="252"/>
        <v>7</v>
      </c>
      <c r="L411" t="s">
        <v>131</v>
      </c>
      <c r="M411" t="s">
        <v>131</v>
      </c>
      <c r="N411" t="s">
        <v>360</v>
      </c>
      <c r="O411" s="3">
        <v>12500</v>
      </c>
      <c r="P411" s="3">
        <v>12500</v>
      </c>
      <c r="Q411" s="3">
        <v>11500</v>
      </c>
      <c r="R411" s="4">
        <f>Q411/O411</f>
        <v>0.92</v>
      </c>
      <c r="S411" s="5">
        <f t="shared" si="263"/>
        <v>12500</v>
      </c>
      <c r="T411" s="5">
        <v>1000</v>
      </c>
      <c r="U411" s="5">
        <v>0</v>
      </c>
      <c r="V411" s="5">
        <v>0</v>
      </c>
      <c r="W411" s="5">
        <v>0</v>
      </c>
      <c r="X411" s="5">
        <v>0</v>
      </c>
      <c r="Y411" s="5">
        <v>0</v>
      </c>
      <c r="Z411" s="5">
        <v>0</v>
      </c>
      <c r="AA411" s="5">
        <v>0</v>
      </c>
      <c r="AB411" s="5">
        <v>0</v>
      </c>
      <c r="AC411" s="5">
        <v>0</v>
      </c>
      <c r="AE411" s="5">
        <v>0</v>
      </c>
      <c r="AF411" s="5">
        <v>11500</v>
      </c>
      <c r="AG411" s="5" t="s">
        <v>810</v>
      </c>
      <c r="AH411" s="5">
        <v>0</v>
      </c>
      <c r="AJ411" s="3">
        <v>0</v>
      </c>
      <c r="AL411" s="6">
        <f t="shared" si="264"/>
        <v>100</v>
      </c>
      <c r="AM411" s="12">
        <v>8</v>
      </c>
      <c r="AN411" s="12">
        <v>0</v>
      </c>
      <c r="AO411" s="12">
        <v>0</v>
      </c>
      <c r="AP411" s="12">
        <v>0</v>
      </c>
      <c r="AQ411" s="12">
        <v>0</v>
      </c>
      <c r="AR411" s="12">
        <v>0</v>
      </c>
      <c r="AS411" s="12">
        <v>0</v>
      </c>
      <c r="AT411" s="12">
        <v>0</v>
      </c>
      <c r="AU411" s="12">
        <v>0</v>
      </c>
      <c r="AV411" s="12">
        <v>0</v>
      </c>
      <c r="AW411" s="12">
        <v>0</v>
      </c>
      <c r="AX411" s="12">
        <v>0</v>
      </c>
      <c r="AY411" s="12">
        <v>92</v>
      </c>
      <c r="AZ411" s="12"/>
      <c r="BA411" s="12">
        <v>0</v>
      </c>
      <c r="BB411" s="12">
        <v>0</v>
      </c>
      <c r="BC411" s="12">
        <v>0</v>
      </c>
      <c r="BE411" s="12">
        <f t="shared" si="265"/>
        <v>0</v>
      </c>
      <c r="BF411" s="12">
        <f t="shared" si="266"/>
        <v>92</v>
      </c>
      <c r="BG411" s="3">
        <f t="shared" si="248"/>
        <v>12500</v>
      </c>
      <c r="BH411">
        <v>12500</v>
      </c>
      <c r="BO411">
        <v>0</v>
      </c>
      <c r="BY411" t="s">
        <v>109</v>
      </c>
      <c r="BZ411" s="12">
        <f t="shared" si="250"/>
        <v>100</v>
      </c>
      <c r="CA411" s="12">
        <v>95</v>
      </c>
      <c r="CF411" s="12" t="s">
        <v>357</v>
      </c>
      <c r="CH411" s="12">
        <v>0</v>
      </c>
      <c r="CM411" s="12" t="s">
        <v>357</v>
      </c>
      <c r="CP411" s="12">
        <v>5</v>
      </c>
      <c r="CQ411" t="s">
        <v>592</v>
      </c>
      <c r="CR411" s="12">
        <f t="shared" si="258"/>
        <v>0</v>
      </c>
      <c r="CS411" s="12">
        <f t="shared" si="259"/>
        <v>0</v>
      </c>
      <c r="CT411" s="12">
        <f t="shared" si="260"/>
        <v>0</v>
      </c>
      <c r="CU411" s="12">
        <f t="shared" si="261"/>
        <v>5</v>
      </c>
      <c r="CX411" t="s">
        <v>116</v>
      </c>
    </row>
    <row r="412" spans="1:102" x14ac:dyDescent="0.2">
      <c r="A412">
        <v>2019</v>
      </c>
      <c r="B412" t="s">
        <v>811</v>
      </c>
      <c r="C412" t="s">
        <v>128</v>
      </c>
      <c r="D412" s="12">
        <v>48104</v>
      </c>
      <c r="E412" t="s">
        <v>129</v>
      </c>
      <c r="F412" t="s">
        <v>130</v>
      </c>
      <c r="G412" t="s">
        <v>246</v>
      </c>
      <c r="I412" t="s">
        <v>121</v>
      </c>
      <c r="J412">
        <v>2018</v>
      </c>
      <c r="K412">
        <f t="shared" si="252"/>
        <v>1</v>
      </c>
      <c r="L412" t="s">
        <v>108</v>
      </c>
      <c r="M412" t="s">
        <v>108</v>
      </c>
      <c r="N412" t="s">
        <v>360</v>
      </c>
      <c r="O412" s="3">
        <v>4000</v>
      </c>
      <c r="P412" s="3">
        <v>4000</v>
      </c>
      <c r="Q412" s="3">
        <v>4700</v>
      </c>
      <c r="R412" s="4">
        <f>Q412/O412</f>
        <v>1.175</v>
      </c>
      <c r="S412" s="5">
        <f t="shared" si="263"/>
        <v>4000</v>
      </c>
      <c r="T412" s="5">
        <v>3650</v>
      </c>
      <c r="U412" s="5">
        <v>0</v>
      </c>
      <c r="V412" s="5">
        <v>110</v>
      </c>
      <c r="W412" s="5">
        <v>0</v>
      </c>
      <c r="X412" s="5">
        <v>100</v>
      </c>
      <c r="Y412" s="5">
        <v>70</v>
      </c>
      <c r="Z412" s="5">
        <v>0</v>
      </c>
      <c r="AA412" s="5">
        <v>0</v>
      </c>
      <c r="AB412" s="5">
        <v>0</v>
      </c>
      <c r="AC412" s="5">
        <v>70</v>
      </c>
      <c r="AE412" s="5">
        <v>0</v>
      </c>
      <c r="AF412" s="5">
        <v>0</v>
      </c>
      <c r="AH412" s="5">
        <v>0</v>
      </c>
      <c r="AJ412" s="3">
        <v>0</v>
      </c>
      <c r="AL412" s="6">
        <f t="shared" si="264"/>
        <v>100</v>
      </c>
      <c r="AM412" s="12">
        <v>91.25</v>
      </c>
      <c r="AN412" s="12">
        <v>0</v>
      </c>
      <c r="AO412" s="12">
        <v>2.75</v>
      </c>
      <c r="AP412" s="12">
        <v>0</v>
      </c>
      <c r="AQ412" s="12">
        <v>2.5</v>
      </c>
      <c r="AR412" s="12">
        <v>1.7500000000000002</v>
      </c>
      <c r="AS412" s="12">
        <v>0</v>
      </c>
      <c r="AT412" s="12">
        <v>0</v>
      </c>
      <c r="AU412" s="12">
        <v>0</v>
      </c>
      <c r="AV412" s="12">
        <v>1.7500000000000002</v>
      </c>
      <c r="AW412" s="12">
        <v>0</v>
      </c>
      <c r="AX412" s="12">
        <v>0</v>
      </c>
      <c r="AY412" s="12">
        <v>0</v>
      </c>
      <c r="AZ412" s="12">
        <v>0</v>
      </c>
      <c r="BA412" s="12">
        <v>0</v>
      </c>
      <c r="BB412" s="12">
        <v>0</v>
      </c>
      <c r="BC412" s="12">
        <v>0</v>
      </c>
      <c r="BE412" s="12">
        <f t="shared" si="265"/>
        <v>2.75</v>
      </c>
      <c r="BF412" s="12">
        <f t="shared" si="266"/>
        <v>1.7500000000000002</v>
      </c>
      <c r="BG412" s="3">
        <f t="shared" si="248"/>
        <v>4000</v>
      </c>
      <c r="BH412">
        <v>75</v>
      </c>
      <c r="BK412">
        <v>470</v>
      </c>
      <c r="BO412">
        <v>400</v>
      </c>
      <c r="BP412">
        <v>2880</v>
      </c>
      <c r="BU412">
        <v>175</v>
      </c>
      <c r="BV412" t="s">
        <v>812</v>
      </c>
      <c r="BY412" t="s">
        <v>109</v>
      </c>
      <c r="BZ412" s="12">
        <f t="shared" si="250"/>
        <v>100</v>
      </c>
      <c r="CA412" s="12">
        <v>0</v>
      </c>
      <c r="CD412" s="12">
        <v>0</v>
      </c>
      <c r="CF412" s="12" t="s">
        <v>357</v>
      </c>
      <c r="CH412" s="12">
        <v>0</v>
      </c>
      <c r="CI412" s="12">
        <v>33</v>
      </c>
      <c r="CM412" s="12" t="s">
        <v>357</v>
      </c>
      <c r="CN412" s="12">
        <v>4</v>
      </c>
      <c r="CO412" t="s">
        <v>812</v>
      </c>
      <c r="CP412" s="12">
        <v>63</v>
      </c>
      <c r="CQ412" t="s">
        <v>592</v>
      </c>
      <c r="CR412" s="12">
        <f t="shared" si="258"/>
        <v>0</v>
      </c>
      <c r="CS412" s="12">
        <f t="shared" si="259"/>
        <v>0</v>
      </c>
      <c r="CT412" s="12">
        <f t="shared" si="260"/>
        <v>33</v>
      </c>
      <c r="CU412" s="12">
        <f t="shared" si="261"/>
        <v>67</v>
      </c>
      <c r="CW412">
        <v>0</v>
      </c>
      <c r="CX412" t="s">
        <v>110</v>
      </c>
    </row>
    <row r="413" spans="1:102" x14ac:dyDescent="0.2">
      <c r="A413">
        <v>2019</v>
      </c>
      <c r="B413" t="s">
        <v>813</v>
      </c>
      <c r="C413" t="s">
        <v>162</v>
      </c>
      <c r="D413" s="12">
        <v>47001</v>
      </c>
      <c r="E413" t="s">
        <v>129</v>
      </c>
      <c r="F413" t="s">
        <v>130</v>
      </c>
      <c r="G413" t="s">
        <v>106</v>
      </c>
      <c r="I413" t="s">
        <v>106</v>
      </c>
      <c r="J413">
        <v>2018</v>
      </c>
      <c r="K413">
        <f t="shared" si="252"/>
        <v>1</v>
      </c>
      <c r="L413" t="s">
        <v>108</v>
      </c>
      <c r="M413" t="s">
        <v>108</v>
      </c>
      <c r="N413" t="s">
        <v>381</v>
      </c>
      <c r="O413" s="3">
        <v>3000</v>
      </c>
      <c r="P413" s="3">
        <v>3000</v>
      </c>
      <c r="S413" s="5">
        <f t="shared" si="263"/>
        <v>3000</v>
      </c>
      <c r="T413" s="5">
        <v>3000</v>
      </c>
      <c r="U413" s="5">
        <v>0</v>
      </c>
      <c r="V413" s="5">
        <v>0</v>
      </c>
      <c r="W413" s="5">
        <v>0</v>
      </c>
      <c r="X413" s="5">
        <v>0</v>
      </c>
      <c r="Y413" s="5">
        <v>0</v>
      </c>
      <c r="Z413" s="5">
        <v>0</v>
      </c>
      <c r="AA413" s="5">
        <v>0</v>
      </c>
      <c r="AB413" s="5">
        <v>0</v>
      </c>
      <c r="AC413" s="5">
        <v>0</v>
      </c>
      <c r="AE413" s="5">
        <v>0</v>
      </c>
      <c r="AF413" s="5">
        <v>0</v>
      </c>
      <c r="AH413" s="5">
        <v>0</v>
      </c>
      <c r="AJ413" s="3">
        <v>0</v>
      </c>
      <c r="AL413" s="6">
        <f t="shared" si="264"/>
        <v>100</v>
      </c>
      <c r="AM413" s="12">
        <v>100</v>
      </c>
      <c r="AN413" s="12">
        <v>0</v>
      </c>
      <c r="AO413" s="12">
        <v>0</v>
      </c>
      <c r="AP413" s="12">
        <v>0</v>
      </c>
      <c r="AQ413" s="12">
        <v>0</v>
      </c>
      <c r="AR413" s="12">
        <v>0</v>
      </c>
      <c r="AS413" s="12">
        <v>0</v>
      </c>
      <c r="AT413" s="12">
        <v>0</v>
      </c>
      <c r="AU413" s="12">
        <v>0</v>
      </c>
      <c r="AV413" s="12">
        <v>0</v>
      </c>
      <c r="AW413" s="12">
        <v>0</v>
      </c>
      <c r="AX413" s="12">
        <v>0</v>
      </c>
      <c r="AY413" s="12">
        <v>0</v>
      </c>
      <c r="AZ413" s="12">
        <v>0</v>
      </c>
      <c r="BA413" s="12">
        <v>0</v>
      </c>
      <c r="BB413" s="12">
        <v>0</v>
      </c>
      <c r="BC413" s="12">
        <v>0</v>
      </c>
      <c r="BE413" s="12">
        <f t="shared" si="265"/>
        <v>0</v>
      </c>
      <c r="BF413" s="12">
        <f t="shared" si="266"/>
        <v>0</v>
      </c>
      <c r="BG413" s="3">
        <f t="shared" si="248"/>
        <v>3000</v>
      </c>
      <c r="BH413">
        <v>3000</v>
      </c>
      <c r="BY413" t="s">
        <v>109</v>
      </c>
      <c r="BZ413" s="12">
        <f t="shared" si="250"/>
        <v>100</v>
      </c>
      <c r="CA413" s="12">
        <v>50</v>
      </c>
      <c r="CF413" s="12" t="s">
        <v>357</v>
      </c>
      <c r="CH413" s="12">
        <v>0</v>
      </c>
      <c r="CM413" s="12" t="s">
        <v>357</v>
      </c>
      <c r="CP413" s="12">
        <v>50</v>
      </c>
      <c r="CQ413" t="s">
        <v>592</v>
      </c>
      <c r="CR413" s="12">
        <f t="shared" si="258"/>
        <v>0</v>
      </c>
      <c r="CS413" s="12">
        <f t="shared" si="259"/>
        <v>0</v>
      </c>
      <c r="CT413" s="12">
        <f t="shared" si="260"/>
        <v>0</v>
      </c>
      <c r="CU413" s="12">
        <f t="shared" si="261"/>
        <v>50</v>
      </c>
      <c r="CX413" t="s">
        <v>116</v>
      </c>
    </row>
    <row r="414" spans="1:102" x14ac:dyDescent="0.2">
      <c r="A414">
        <v>2019</v>
      </c>
      <c r="B414" t="s">
        <v>814</v>
      </c>
      <c r="C414" t="s">
        <v>176</v>
      </c>
      <c r="D414" s="12">
        <v>41071</v>
      </c>
      <c r="E414" t="s">
        <v>104</v>
      </c>
      <c r="F414" t="s">
        <v>105</v>
      </c>
      <c r="G414" t="s">
        <v>147</v>
      </c>
      <c r="I414" t="s">
        <v>121</v>
      </c>
      <c r="J414">
        <v>2015</v>
      </c>
      <c r="K414">
        <f t="shared" si="252"/>
        <v>4</v>
      </c>
      <c r="L414" t="s">
        <v>122</v>
      </c>
      <c r="M414" t="s">
        <v>122</v>
      </c>
      <c r="N414" t="s">
        <v>356</v>
      </c>
      <c r="O414" s="3">
        <v>1100000</v>
      </c>
      <c r="P414" s="3">
        <v>1000000</v>
      </c>
      <c r="Q414" s="3">
        <v>960000</v>
      </c>
      <c r="R414" s="4">
        <f t="shared" ref="R414:R420" si="267">Q414/O414</f>
        <v>0.87272727272727268</v>
      </c>
      <c r="S414" s="5">
        <f t="shared" si="263"/>
        <v>1000000</v>
      </c>
      <c r="T414" s="5">
        <v>708500</v>
      </c>
      <c r="U414" s="5">
        <v>3000</v>
      </c>
      <c r="V414" s="5">
        <v>100000</v>
      </c>
      <c r="W414" s="5">
        <v>1000</v>
      </c>
      <c r="X414" s="5">
        <v>100000</v>
      </c>
      <c r="Y414" s="5">
        <v>80000</v>
      </c>
      <c r="Z414" s="5">
        <v>1000</v>
      </c>
      <c r="AA414" s="5">
        <v>1000</v>
      </c>
      <c r="AB414" s="5">
        <v>0</v>
      </c>
      <c r="AC414" s="5">
        <v>5000</v>
      </c>
      <c r="AD414" s="5">
        <v>0</v>
      </c>
      <c r="AE414" s="5">
        <v>500</v>
      </c>
      <c r="AF414" s="5">
        <v>0</v>
      </c>
      <c r="AH414" s="5">
        <v>0</v>
      </c>
      <c r="AJ414" s="3">
        <v>0</v>
      </c>
      <c r="AL414" s="6">
        <f t="shared" si="264"/>
        <v>99.999999999999986</v>
      </c>
      <c r="AM414" s="12">
        <v>70.850000000000009</v>
      </c>
      <c r="AN414" s="12">
        <v>0.3</v>
      </c>
      <c r="AO414" s="12">
        <v>10</v>
      </c>
      <c r="AP414" s="12">
        <v>0.1</v>
      </c>
      <c r="AQ414" s="12">
        <v>10</v>
      </c>
      <c r="AR414" s="12">
        <v>8</v>
      </c>
      <c r="AS414" s="12">
        <v>0.1</v>
      </c>
      <c r="AT414" s="12">
        <v>0.1</v>
      </c>
      <c r="AU414" s="12">
        <v>0</v>
      </c>
      <c r="AV414" s="12">
        <v>0.5</v>
      </c>
      <c r="AW414" s="12">
        <v>0</v>
      </c>
      <c r="AX414" s="12">
        <v>0.05</v>
      </c>
      <c r="AY414" s="12">
        <v>0</v>
      </c>
      <c r="AZ414" s="12">
        <v>0</v>
      </c>
      <c r="BA414" s="12">
        <v>0</v>
      </c>
      <c r="BB414" s="12">
        <v>0</v>
      </c>
      <c r="BC414" s="12">
        <v>0</v>
      </c>
      <c r="BE414" s="12">
        <f t="shared" si="265"/>
        <v>10.1</v>
      </c>
      <c r="BF414" s="12">
        <f t="shared" si="266"/>
        <v>0.75</v>
      </c>
      <c r="BG414" s="3">
        <f t="shared" ref="BG414:BG477" si="268">SUM(BH414:BW414)</f>
        <v>1000000</v>
      </c>
      <c r="BH414">
        <v>100000</v>
      </c>
      <c r="BJ414">
        <v>100000</v>
      </c>
      <c r="BK414">
        <v>600000</v>
      </c>
      <c r="BL414">
        <v>100000</v>
      </c>
      <c r="BO414">
        <v>0</v>
      </c>
      <c r="BQ414">
        <v>100000</v>
      </c>
      <c r="BY414" t="s">
        <v>109</v>
      </c>
      <c r="BZ414" s="12">
        <f t="shared" si="250"/>
        <v>100</v>
      </c>
      <c r="CA414" s="12">
        <v>0</v>
      </c>
      <c r="CC414" s="12">
        <v>0</v>
      </c>
      <c r="CD414" s="12">
        <v>0</v>
      </c>
      <c r="CE414" s="12">
        <v>1</v>
      </c>
      <c r="CF414" s="12" t="s">
        <v>357</v>
      </c>
      <c r="CH414" s="12">
        <v>0</v>
      </c>
      <c r="CJ414" s="12">
        <v>0</v>
      </c>
      <c r="CM414" s="12" t="s">
        <v>357</v>
      </c>
      <c r="CP414" s="12">
        <v>99</v>
      </c>
      <c r="CQ414" t="s">
        <v>592</v>
      </c>
      <c r="CR414" s="12">
        <f t="shared" si="258"/>
        <v>0</v>
      </c>
      <c r="CS414" s="12">
        <f t="shared" si="259"/>
        <v>1</v>
      </c>
      <c r="CT414" s="12">
        <f t="shared" si="260"/>
        <v>0</v>
      </c>
      <c r="CU414" s="12">
        <f t="shared" si="261"/>
        <v>99</v>
      </c>
      <c r="CX414" t="s">
        <v>126</v>
      </c>
    </row>
    <row r="415" spans="1:102" x14ac:dyDescent="0.2">
      <c r="A415">
        <v>2019</v>
      </c>
      <c r="B415" t="s">
        <v>815</v>
      </c>
      <c r="C415" t="s">
        <v>180</v>
      </c>
      <c r="D415" s="12">
        <v>15019</v>
      </c>
      <c r="E415" t="s">
        <v>136</v>
      </c>
      <c r="F415" t="s">
        <v>137</v>
      </c>
      <c r="G415" t="s">
        <v>120</v>
      </c>
      <c r="I415" t="s">
        <v>121</v>
      </c>
      <c r="J415">
        <v>2014</v>
      </c>
      <c r="K415">
        <f t="shared" si="252"/>
        <v>5</v>
      </c>
      <c r="L415" t="s">
        <v>122</v>
      </c>
      <c r="M415" t="s">
        <v>122</v>
      </c>
      <c r="N415" t="s">
        <v>356</v>
      </c>
      <c r="O415" s="3">
        <v>1153000</v>
      </c>
      <c r="P415" s="3">
        <v>1103000</v>
      </c>
      <c r="Q415" s="3">
        <v>1023000</v>
      </c>
      <c r="R415" s="4">
        <f t="shared" si="267"/>
        <v>0.88725065047701646</v>
      </c>
      <c r="S415" s="5">
        <f t="shared" si="263"/>
        <v>1103000</v>
      </c>
      <c r="T415" s="5">
        <v>1124</v>
      </c>
      <c r="U415" s="5">
        <v>0</v>
      </c>
      <c r="V415" s="5">
        <v>2176</v>
      </c>
      <c r="W415" s="5">
        <v>0</v>
      </c>
      <c r="X415" s="5">
        <v>633000</v>
      </c>
      <c r="Y415" s="5">
        <v>108000</v>
      </c>
      <c r="Z415" s="5">
        <v>11000</v>
      </c>
      <c r="AA415" s="5">
        <v>0</v>
      </c>
      <c r="AB415" s="5">
        <v>0</v>
      </c>
      <c r="AC415" s="5">
        <v>162000</v>
      </c>
      <c r="AE415" s="5">
        <v>0</v>
      </c>
      <c r="AF415" s="5">
        <v>74700</v>
      </c>
      <c r="AG415" s="5" t="s">
        <v>816</v>
      </c>
      <c r="AH415" s="5">
        <v>111000</v>
      </c>
      <c r="AI415" t="s">
        <v>817</v>
      </c>
      <c r="AJ415" s="3">
        <v>0</v>
      </c>
      <c r="AL415" s="6">
        <f t="shared" si="264"/>
        <v>100</v>
      </c>
      <c r="AM415" s="12">
        <v>0.10190389845874886</v>
      </c>
      <c r="AN415" s="12">
        <v>0</v>
      </c>
      <c r="AO415" s="12">
        <v>0.19728014505893016</v>
      </c>
      <c r="AP415" s="12">
        <v>0</v>
      </c>
      <c r="AQ415" s="12">
        <v>57.388939256572982</v>
      </c>
      <c r="AR415" s="12">
        <v>9.7914777878513153</v>
      </c>
      <c r="AS415" s="12">
        <v>0.99728014505893015</v>
      </c>
      <c r="AT415" s="12">
        <v>0</v>
      </c>
      <c r="AU415" s="12">
        <v>0</v>
      </c>
      <c r="AV415" s="12">
        <v>14.68721668177697</v>
      </c>
      <c r="AW415" s="12">
        <v>0</v>
      </c>
      <c r="AX415" s="12">
        <v>0</v>
      </c>
      <c r="AY415" s="12">
        <v>6.7724388032638263</v>
      </c>
      <c r="AZ415" s="12"/>
      <c r="BA415" s="12">
        <v>10.063463281958295</v>
      </c>
      <c r="BB415" s="12"/>
      <c r="BC415" s="12">
        <v>0</v>
      </c>
      <c r="BE415" s="12">
        <f t="shared" si="265"/>
        <v>0.19728014505893016</v>
      </c>
      <c r="BF415" s="12">
        <f t="shared" si="266"/>
        <v>32.520398912058027</v>
      </c>
      <c r="BG415" s="3">
        <f t="shared" si="268"/>
        <v>1103000</v>
      </c>
      <c r="BH415">
        <v>0</v>
      </c>
      <c r="BI415">
        <v>0</v>
      </c>
      <c r="BJ415">
        <v>1103000</v>
      </c>
      <c r="BK415">
        <v>0</v>
      </c>
      <c r="BL415">
        <v>0</v>
      </c>
      <c r="BM415">
        <v>0</v>
      </c>
      <c r="BN415">
        <v>0</v>
      </c>
      <c r="BO415">
        <v>0</v>
      </c>
      <c r="BP415">
        <v>0</v>
      </c>
      <c r="BQ415">
        <v>0</v>
      </c>
      <c r="BR415">
        <v>0</v>
      </c>
      <c r="BS415">
        <v>0</v>
      </c>
      <c r="BT415">
        <v>0</v>
      </c>
      <c r="BU415">
        <v>0</v>
      </c>
      <c r="BV415">
        <v>0</v>
      </c>
      <c r="BW415">
        <v>0</v>
      </c>
      <c r="BY415" t="s">
        <v>109</v>
      </c>
      <c r="BZ415" s="12">
        <f t="shared" si="250"/>
        <v>100</v>
      </c>
      <c r="CA415" s="10">
        <v>0</v>
      </c>
      <c r="CB415" s="10">
        <v>0</v>
      </c>
      <c r="CC415" s="10">
        <v>100</v>
      </c>
      <c r="CD415" s="10">
        <v>0</v>
      </c>
      <c r="CE415" s="10">
        <v>0</v>
      </c>
      <c r="CF415" s="10">
        <v>0</v>
      </c>
      <c r="CG415" s="10">
        <v>0</v>
      </c>
      <c r="CH415" s="10">
        <v>0</v>
      </c>
      <c r="CI415" s="10">
        <v>0</v>
      </c>
      <c r="CJ415" s="10">
        <v>0</v>
      </c>
      <c r="CK415" s="10">
        <v>0</v>
      </c>
      <c r="CL415" s="10">
        <v>0</v>
      </c>
      <c r="CM415" s="10">
        <v>0</v>
      </c>
      <c r="CN415" s="10">
        <v>0</v>
      </c>
      <c r="CO415" s="10"/>
      <c r="CP415" s="10">
        <v>0</v>
      </c>
      <c r="CR415" s="12">
        <f t="shared" si="258"/>
        <v>100</v>
      </c>
      <c r="CS415" s="12">
        <f t="shared" si="259"/>
        <v>0</v>
      </c>
      <c r="CT415" s="12">
        <f t="shared" si="260"/>
        <v>0</v>
      </c>
      <c r="CU415" s="12">
        <f t="shared" si="261"/>
        <v>0</v>
      </c>
      <c r="CW415">
        <v>0</v>
      </c>
      <c r="CX415" t="s">
        <v>126</v>
      </c>
    </row>
    <row r="416" spans="1:102" x14ac:dyDescent="0.2">
      <c r="A416">
        <v>2019</v>
      </c>
      <c r="B416" t="s">
        <v>818</v>
      </c>
      <c r="C416" t="s">
        <v>180</v>
      </c>
      <c r="D416" s="12">
        <v>19134</v>
      </c>
      <c r="E416" t="s">
        <v>136</v>
      </c>
      <c r="F416" t="s">
        <v>137</v>
      </c>
      <c r="G416" t="s">
        <v>106</v>
      </c>
      <c r="I416" t="s">
        <v>106</v>
      </c>
      <c r="J416">
        <v>2008</v>
      </c>
      <c r="K416">
        <f t="shared" si="252"/>
        <v>11</v>
      </c>
      <c r="L416" t="s">
        <v>154</v>
      </c>
      <c r="M416" t="s">
        <v>149</v>
      </c>
      <c r="N416" t="s">
        <v>356</v>
      </c>
      <c r="O416" s="3">
        <v>9500000</v>
      </c>
      <c r="P416" s="3">
        <v>6200000</v>
      </c>
      <c r="Q416" s="3">
        <v>7800000</v>
      </c>
      <c r="R416" s="4">
        <f t="shared" si="267"/>
        <v>0.82105263157894737</v>
      </c>
      <c r="S416" s="5">
        <f t="shared" si="263"/>
        <v>6200000</v>
      </c>
      <c r="T416" s="5">
        <v>2270000</v>
      </c>
      <c r="U416" s="5">
        <v>970000</v>
      </c>
      <c r="V416" s="5">
        <v>818000</v>
      </c>
      <c r="W416" s="5">
        <v>14000</v>
      </c>
      <c r="X416" s="5">
        <v>504500</v>
      </c>
      <c r="Y416" s="5">
        <v>504500</v>
      </c>
      <c r="Z416" s="5">
        <v>0</v>
      </c>
      <c r="AA416" s="5">
        <v>0</v>
      </c>
      <c r="AB416" s="5">
        <v>0</v>
      </c>
      <c r="AC416" s="5">
        <v>92000</v>
      </c>
      <c r="AE416" s="5">
        <v>0</v>
      </c>
      <c r="AF416" s="5">
        <v>1027000</v>
      </c>
      <c r="AH416" s="5">
        <v>0</v>
      </c>
      <c r="AJ416" s="3">
        <v>0</v>
      </c>
      <c r="AL416" s="6">
        <f t="shared" si="264"/>
        <v>100</v>
      </c>
      <c r="AM416" s="12">
        <v>36.612903225806456</v>
      </c>
      <c r="AN416" s="12">
        <v>15.645161290322582</v>
      </c>
      <c r="AO416" s="12">
        <v>13.193548387096774</v>
      </c>
      <c r="AP416" s="12">
        <v>0.22580645161290325</v>
      </c>
      <c r="AQ416" s="12">
        <v>8.137096774193548</v>
      </c>
      <c r="AR416" s="12">
        <v>8.137096774193548</v>
      </c>
      <c r="AS416" s="12">
        <v>0</v>
      </c>
      <c r="AT416" s="12">
        <v>0</v>
      </c>
      <c r="AU416" s="12">
        <v>0</v>
      </c>
      <c r="AV416" s="12">
        <v>1.4838709677419355</v>
      </c>
      <c r="AW416" s="12">
        <v>0</v>
      </c>
      <c r="AX416" s="12">
        <v>0</v>
      </c>
      <c r="AY416" s="12">
        <v>16.56451612903226</v>
      </c>
      <c r="AZ416" s="12">
        <v>0</v>
      </c>
      <c r="BA416" s="12">
        <v>0</v>
      </c>
      <c r="BB416" s="12">
        <v>0</v>
      </c>
      <c r="BC416" s="12">
        <v>0</v>
      </c>
      <c r="BE416" s="12">
        <f t="shared" si="265"/>
        <v>13.419354838709678</v>
      </c>
      <c r="BF416" s="12">
        <f t="shared" si="266"/>
        <v>18.048387096774196</v>
      </c>
      <c r="BG416" s="3">
        <f t="shared" si="268"/>
        <v>6137384</v>
      </c>
      <c r="BH416">
        <v>873400</v>
      </c>
      <c r="BI416">
        <v>988403</v>
      </c>
      <c r="BK416">
        <v>1301624</v>
      </c>
      <c r="BL416">
        <v>48366</v>
      </c>
      <c r="BO416">
        <v>78261</v>
      </c>
      <c r="BP416">
        <v>1205606</v>
      </c>
      <c r="BQ416">
        <v>813885</v>
      </c>
      <c r="BR416">
        <v>523669</v>
      </c>
      <c r="BU416">
        <v>304170</v>
      </c>
      <c r="BV416" t="s">
        <v>819</v>
      </c>
      <c r="BY416" t="s">
        <v>109</v>
      </c>
      <c r="BZ416" s="12">
        <f t="shared" si="250"/>
        <v>100</v>
      </c>
      <c r="CA416" s="12">
        <v>0</v>
      </c>
      <c r="CB416" s="12">
        <v>0</v>
      </c>
      <c r="CD416" s="12">
        <v>0</v>
      </c>
      <c r="CE416" s="12">
        <v>0</v>
      </c>
      <c r="CF416" s="12" t="s">
        <v>357</v>
      </c>
      <c r="CH416" s="12">
        <v>10</v>
      </c>
      <c r="CI416" s="12">
        <v>0</v>
      </c>
      <c r="CJ416" s="12">
        <v>0</v>
      </c>
      <c r="CK416" s="12">
        <v>0</v>
      </c>
      <c r="CM416" s="12" t="s">
        <v>357</v>
      </c>
      <c r="CN416" s="12">
        <v>15</v>
      </c>
      <c r="CO416" t="s">
        <v>819</v>
      </c>
      <c r="CP416" s="12">
        <v>75</v>
      </c>
      <c r="CQ416" t="s">
        <v>592</v>
      </c>
      <c r="CR416" s="12">
        <f t="shared" si="258"/>
        <v>0</v>
      </c>
      <c r="CS416" s="12">
        <f t="shared" si="259"/>
        <v>0</v>
      </c>
      <c r="CT416" s="12">
        <f t="shared" si="260"/>
        <v>10</v>
      </c>
      <c r="CU416" s="12">
        <f t="shared" si="261"/>
        <v>90</v>
      </c>
      <c r="CW416">
        <v>0</v>
      </c>
      <c r="CX416" t="s">
        <v>116</v>
      </c>
    </row>
    <row r="417" spans="1:102" x14ac:dyDescent="0.2">
      <c r="A417">
        <v>2019</v>
      </c>
      <c r="B417" t="s">
        <v>820</v>
      </c>
      <c r="C417" t="s">
        <v>135</v>
      </c>
      <c r="D417" s="12">
        <v>12015</v>
      </c>
      <c r="E417" t="s">
        <v>136</v>
      </c>
      <c r="F417" t="s">
        <v>137</v>
      </c>
      <c r="G417" t="s">
        <v>120</v>
      </c>
      <c r="I417" t="s">
        <v>121</v>
      </c>
      <c r="J417">
        <v>2011</v>
      </c>
      <c r="K417">
        <f t="shared" si="252"/>
        <v>8</v>
      </c>
      <c r="L417" t="s">
        <v>131</v>
      </c>
      <c r="M417" t="s">
        <v>131</v>
      </c>
      <c r="N417" t="s">
        <v>381</v>
      </c>
      <c r="O417" s="3">
        <v>3000000</v>
      </c>
      <c r="P417" s="3">
        <v>3000000</v>
      </c>
      <c r="Q417" s="3">
        <v>3000000</v>
      </c>
      <c r="R417" s="4">
        <f t="shared" si="267"/>
        <v>1</v>
      </c>
      <c r="S417" s="5">
        <f t="shared" si="263"/>
        <v>3000000</v>
      </c>
      <c r="T417" s="5">
        <v>2500000</v>
      </c>
      <c r="U417" s="5">
        <v>0</v>
      </c>
      <c r="V417" s="5">
        <v>100000</v>
      </c>
      <c r="W417" s="5">
        <v>0</v>
      </c>
      <c r="X417" s="5">
        <v>100000</v>
      </c>
      <c r="Y417" s="5">
        <v>50000</v>
      </c>
      <c r="Z417" s="5">
        <v>0</v>
      </c>
      <c r="AA417" s="5">
        <v>100000</v>
      </c>
      <c r="AB417" s="5">
        <v>0</v>
      </c>
      <c r="AC417" s="5">
        <v>150000</v>
      </c>
      <c r="AE417" s="5">
        <v>0</v>
      </c>
      <c r="AF417" s="5">
        <v>0</v>
      </c>
      <c r="AH417" s="5">
        <v>0</v>
      </c>
      <c r="AJ417" s="3">
        <v>0</v>
      </c>
      <c r="AL417" s="6">
        <f t="shared" si="264"/>
        <v>100</v>
      </c>
      <c r="AM417" s="12">
        <v>83.333333333333343</v>
      </c>
      <c r="AN417" s="12">
        <v>0</v>
      </c>
      <c r="AO417" s="12">
        <v>3.3333333333333335</v>
      </c>
      <c r="AP417" s="12">
        <v>0</v>
      </c>
      <c r="AQ417" s="12">
        <v>3.3333333333333335</v>
      </c>
      <c r="AR417" s="12">
        <v>1.6666666666666667</v>
      </c>
      <c r="AS417" s="12">
        <v>0</v>
      </c>
      <c r="AT417" s="12">
        <v>3.3333333333333335</v>
      </c>
      <c r="AU417" s="12">
        <v>0</v>
      </c>
      <c r="AV417" s="12">
        <v>5</v>
      </c>
      <c r="AW417" s="12">
        <v>0</v>
      </c>
      <c r="AX417" s="12">
        <v>0</v>
      </c>
      <c r="AY417" s="12">
        <v>0</v>
      </c>
      <c r="AZ417" s="12">
        <v>0</v>
      </c>
      <c r="BA417" s="12">
        <v>0</v>
      </c>
      <c r="BB417" s="12">
        <v>0</v>
      </c>
      <c r="BC417" s="12">
        <v>0</v>
      </c>
      <c r="BE417" s="12">
        <f t="shared" si="265"/>
        <v>3.3333333333333335</v>
      </c>
      <c r="BF417" s="12">
        <f t="shared" si="266"/>
        <v>8.3333333333333339</v>
      </c>
      <c r="BG417" s="3">
        <f t="shared" si="268"/>
        <v>3000000</v>
      </c>
      <c r="BH417">
        <v>3000000</v>
      </c>
      <c r="BO417">
        <v>0</v>
      </c>
      <c r="BY417" t="s">
        <v>109</v>
      </c>
      <c r="BZ417" s="12">
        <f t="shared" si="250"/>
        <v>100</v>
      </c>
      <c r="CA417" s="12">
        <v>2</v>
      </c>
      <c r="CF417" s="12" t="s">
        <v>357</v>
      </c>
      <c r="CH417" s="12">
        <v>0</v>
      </c>
      <c r="CM417" s="12" t="s">
        <v>357</v>
      </c>
      <c r="CP417" s="12">
        <v>98</v>
      </c>
      <c r="CQ417" t="s">
        <v>592</v>
      </c>
      <c r="CR417" s="12">
        <f t="shared" si="258"/>
        <v>0</v>
      </c>
      <c r="CS417" s="12">
        <f t="shared" si="259"/>
        <v>0</v>
      </c>
      <c r="CT417" s="12">
        <f t="shared" si="260"/>
        <v>0</v>
      </c>
      <c r="CU417" s="12">
        <f t="shared" si="261"/>
        <v>98</v>
      </c>
      <c r="CX417" t="s">
        <v>126</v>
      </c>
    </row>
    <row r="418" spans="1:102" x14ac:dyDescent="0.2">
      <c r="A418">
        <v>2019</v>
      </c>
      <c r="B418" t="s">
        <v>821</v>
      </c>
      <c r="C418" t="s">
        <v>180</v>
      </c>
      <c r="D418" s="12">
        <v>15201</v>
      </c>
      <c r="E418" t="s">
        <v>136</v>
      </c>
      <c r="F418" t="s">
        <v>137</v>
      </c>
      <c r="G418" t="s">
        <v>142</v>
      </c>
      <c r="I418" t="s">
        <v>143</v>
      </c>
      <c r="J418">
        <v>1999</v>
      </c>
      <c r="K418">
        <f t="shared" si="252"/>
        <v>20</v>
      </c>
      <c r="L418" t="s">
        <v>165</v>
      </c>
      <c r="M418" t="s">
        <v>149</v>
      </c>
      <c r="N418" t="s">
        <v>360</v>
      </c>
      <c r="O418" s="3">
        <v>1258841</v>
      </c>
      <c r="P418" s="3">
        <v>1258841</v>
      </c>
      <c r="Q418" s="3">
        <v>1373587.19</v>
      </c>
      <c r="R418" s="4">
        <f t="shared" si="267"/>
        <v>1.0911522503636282</v>
      </c>
      <c r="S418" s="5">
        <f t="shared" si="263"/>
        <v>1258841</v>
      </c>
      <c r="T418" s="5">
        <v>710914.09</v>
      </c>
      <c r="U418" s="5">
        <v>0</v>
      </c>
      <c r="V418" s="5">
        <v>203426.15</v>
      </c>
      <c r="W418" s="5">
        <v>0</v>
      </c>
      <c r="X418" s="5">
        <v>180909.35</v>
      </c>
      <c r="Y418" s="5">
        <v>75320.61</v>
      </c>
      <c r="Z418" s="5">
        <v>10600.4</v>
      </c>
      <c r="AA418" s="5">
        <v>948</v>
      </c>
      <c r="AB418" s="5">
        <v>2976.09</v>
      </c>
      <c r="AC418" s="5">
        <v>50590.51</v>
      </c>
      <c r="AD418" s="5">
        <v>0</v>
      </c>
      <c r="AE418" s="5">
        <v>3029.15</v>
      </c>
      <c r="AF418" s="5">
        <v>779.43</v>
      </c>
      <c r="AG418" s="5" t="s">
        <v>822</v>
      </c>
      <c r="AH418" s="5">
        <v>9226.41</v>
      </c>
      <c r="AI418" t="s">
        <v>823</v>
      </c>
      <c r="AJ418" s="3">
        <v>10120.81</v>
      </c>
      <c r="AK418" t="s">
        <v>824</v>
      </c>
      <c r="AL418" s="6">
        <f t="shared" si="264"/>
        <v>100.00000000000001</v>
      </c>
      <c r="AM418" s="12">
        <v>56.473700014537172</v>
      </c>
      <c r="AN418" s="12">
        <v>0</v>
      </c>
      <c r="AO418" s="12">
        <v>16.159796987864233</v>
      </c>
      <c r="AP418" s="12">
        <v>0</v>
      </c>
      <c r="AQ418" s="12">
        <v>14.371104055238112</v>
      </c>
      <c r="AR418" s="12">
        <v>5.983329904253198</v>
      </c>
      <c r="AS418" s="12">
        <v>0.84207616370931671</v>
      </c>
      <c r="AT418" s="12">
        <v>7.530736606132149E-2</v>
      </c>
      <c r="AU418" s="12">
        <v>0.23641508339814163</v>
      </c>
      <c r="AV418" s="12">
        <v>4.0188165145558497</v>
      </c>
      <c r="AW418" s="12">
        <v>0</v>
      </c>
      <c r="AX418" s="12">
        <v>0.24063007162937974</v>
      </c>
      <c r="AY418" s="12">
        <v>6.1916477140480805E-2</v>
      </c>
      <c r="AZ418" s="12"/>
      <c r="BA418" s="12">
        <v>0.73292894019181132</v>
      </c>
      <c r="BB418" s="12"/>
      <c r="BC418" s="12">
        <v>0.80397842142097364</v>
      </c>
      <c r="BE418" s="12">
        <f t="shared" si="265"/>
        <v>16.159796987864233</v>
      </c>
      <c r="BF418" s="12">
        <f t="shared" si="266"/>
        <v>7.0120690381072759</v>
      </c>
      <c r="BG418" s="3">
        <f t="shared" si="268"/>
        <v>1264980.3</v>
      </c>
      <c r="BH418">
        <v>692362.55</v>
      </c>
      <c r="BI418">
        <v>0</v>
      </c>
      <c r="BJ418">
        <v>3139.3</v>
      </c>
      <c r="BK418">
        <v>566824.81000000006</v>
      </c>
      <c r="BL418">
        <v>0</v>
      </c>
      <c r="BN418">
        <v>0</v>
      </c>
      <c r="BO418">
        <v>0</v>
      </c>
      <c r="BP418">
        <v>0</v>
      </c>
      <c r="BQ418">
        <v>1153.6400000000001</v>
      </c>
      <c r="BR418">
        <v>0</v>
      </c>
      <c r="BS418">
        <v>1500</v>
      </c>
      <c r="BY418" t="s">
        <v>109</v>
      </c>
      <c r="BZ418" s="12">
        <f t="shared" si="250"/>
        <v>100</v>
      </c>
      <c r="CA418" s="12">
        <v>1</v>
      </c>
      <c r="CC418" s="12">
        <v>0</v>
      </c>
      <c r="CD418" s="12">
        <v>0</v>
      </c>
      <c r="CF418" s="12" t="s">
        <v>357</v>
      </c>
      <c r="CH418" s="12">
        <v>0</v>
      </c>
      <c r="CJ418" s="12">
        <v>0</v>
      </c>
      <c r="CL418" s="12">
        <v>0</v>
      </c>
      <c r="CM418" s="12" t="s">
        <v>357</v>
      </c>
      <c r="CP418" s="12">
        <v>99</v>
      </c>
      <c r="CQ418" t="s">
        <v>592</v>
      </c>
      <c r="CR418" s="12">
        <f t="shared" si="258"/>
        <v>0</v>
      </c>
      <c r="CS418" s="12">
        <f t="shared" si="259"/>
        <v>0</v>
      </c>
      <c r="CT418" s="12">
        <f t="shared" si="260"/>
        <v>0</v>
      </c>
      <c r="CU418" s="12">
        <f t="shared" si="261"/>
        <v>99</v>
      </c>
      <c r="CW418">
        <v>0</v>
      </c>
      <c r="CX418" t="s">
        <v>110</v>
      </c>
    </row>
    <row r="419" spans="1:102" x14ac:dyDescent="0.2">
      <c r="A419">
        <v>2019</v>
      </c>
      <c r="B419" t="s">
        <v>825</v>
      </c>
      <c r="C419" t="s">
        <v>180</v>
      </c>
      <c r="D419" s="12">
        <v>17102</v>
      </c>
      <c r="E419" t="s">
        <v>136</v>
      </c>
      <c r="F419" t="s">
        <v>137</v>
      </c>
      <c r="G419" t="s">
        <v>120</v>
      </c>
      <c r="I419" t="s">
        <v>121</v>
      </c>
      <c r="J419">
        <v>2015</v>
      </c>
      <c r="K419">
        <f t="shared" si="252"/>
        <v>4</v>
      </c>
      <c r="L419" t="s">
        <v>122</v>
      </c>
      <c r="M419" t="s">
        <v>122</v>
      </c>
      <c r="N419" t="s">
        <v>381</v>
      </c>
      <c r="O419" s="3">
        <v>602245</v>
      </c>
      <c r="P419" s="3">
        <v>596824</v>
      </c>
      <c r="Q419" s="3">
        <v>544482</v>
      </c>
      <c r="R419" s="4">
        <f t="shared" si="267"/>
        <v>0.90408720703368228</v>
      </c>
      <c r="S419" s="5">
        <f t="shared" si="263"/>
        <v>596824</v>
      </c>
      <c r="T419" s="5">
        <v>178846</v>
      </c>
      <c r="U419" s="5">
        <v>0</v>
      </c>
      <c r="V419" s="5">
        <v>30653</v>
      </c>
      <c r="W419" s="5">
        <v>0</v>
      </c>
      <c r="X419" s="5">
        <v>161572</v>
      </c>
      <c r="Y419" s="5">
        <v>33016</v>
      </c>
      <c r="Z419" s="5">
        <v>482</v>
      </c>
      <c r="AA419" s="5">
        <v>92732</v>
      </c>
      <c r="AB419" s="5">
        <v>13289</v>
      </c>
      <c r="AC419" s="5">
        <v>50625</v>
      </c>
      <c r="AD419" s="5">
        <v>0</v>
      </c>
      <c r="AE419" s="5">
        <v>0</v>
      </c>
      <c r="AF419" s="5">
        <v>29025</v>
      </c>
      <c r="AG419" s="5" t="s">
        <v>826</v>
      </c>
      <c r="AH419" s="5">
        <v>6584</v>
      </c>
      <c r="AJ419" s="3">
        <v>0</v>
      </c>
      <c r="AL419" s="6">
        <f t="shared" si="264"/>
        <v>99.999999999999986</v>
      </c>
      <c r="AM419" s="12">
        <v>29.966288218972426</v>
      </c>
      <c r="AN419" s="12">
        <v>0</v>
      </c>
      <c r="AO419" s="12">
        <v>5.1360199991957431</v>
      </c>
      <c r="AP419" s="12">
        <v>0</v>
      </c>
      <c r="AQ419" s="12">
        <v>27.071967615243352</v>
      </c>
      <c r="AR419" s="12">
        <v>5.5319491173277218</v>
      </c>
      <c r="AS419" s="12">
        <v>8.0760827312574557E-2</v>
      </c>
      <c r="AT419" s="12">
        <v>15.537578917737893</v>
      </c>
      <c r="AU419" s="12">
        <v>2.226619572939426</v>
      </c>
      <c r="AV419" s="12">
        <v>8.48240017157487</v>
      </c>
      <c r="AW419" s="12">
        <v>0</v>
      </c>
      <c r="AX419" s="12">
        <v>0</v>
      </c>
      <c r="AY419" s="12">
        <v>4.8632427650362589</v>
      </c>
      <c r="AZ419" s="12"/>
      <c r="BA419" s="12">
        <v>1.1031727946597321</v>
      </c>
      <c r="BB419" s="12">
        <v>0</v>
      </c>
      <c r="BC419" s="12">
        <v>0</v>
      </c>
      <c r="BE419" s="12">
        <f t="shared" si="265"/>
        <v>5.1360199991957431</v>
      </c>
      <c r="BF419" s="12">
        <f t="shared" si="266"/>
        <v>32.293775049260752</v>
      </c>
      <c r="BG419" s="3">
        <f t="shared" si="268"/>
        <v>596824</v>
      </c>
      <c r="BH419">
        <v>577498</v>
      </c>
      <c r="BK419">
        <v>19326</v>
      </c>
      <c r="BO419">
        <v>0</v>
      </c>
      <c r="BY419" t="s">
        <v>109</v>
      </c>
      <c r="BZ419" s="12">
        <f t="shared" si="250"/>
        <v>100</v>
      </c>
      <c r="CA419" s="12">
        <v>38</v>
      </c>
      <c r="CD419" s="12">
        <v>2</v>
      </c>
      <c r="CF419" s="12" t="s">
        <v>357</v>
      </c>
      <c r="CH419" s="12">
        <v>0</v>
      </c>
      <c r="CM419" s="12" t="s">
        <v>357</v>
      </c>
      <c r="CP419" s="12">
        <v>60</v>
      </c>
      <c r="CQ419" t="s">
        <v>592</v>
      </c>
      <c r="CR419" s="12">
        <f t="shared" si="258"/>
        <v>0</v>
      </c>
      <c r="CS419" s="12">
        <f t="shared" si="259"/>
        <v>0</v>
      </c>
      <c r="CT419" s="12">
        <f t="shared" si="260"/>
        <v>0</v>
      </c>
      <c r="CU419" s="12">
        <f t="shared" si="261"/>
        <v>60</v>
      </c>
      <c r="CV419" t="s">
        <v>109</v>
      </c>
      <c r="CW419" s="5">
        <v>3187</v>
      </c>
      <c r="CX419" t="s">
        <v>110</v>
      </c>
    </row>
    <row r="420" spans="1:102" x14ac:dyDescent="0.2">
      <c r="A420">
        <v>2019</v>
      </c>
      <c r="B420" t="s">
        <v>827</v>
      </c>
      <c r="C420" t="s">
        <v>180</v>
      </c>
      <c r="D420" s="12">
        <v>16914</v>
      </c>
      <c r="E420" t="s">
        <v>136</v>
      </c>
      <c r="F420" t="s">
        <v>137</v>
      </c>
      <c r="G420" t="s">
        <v>120</v>
      </c>
      <c r="I420" t="s">
        <v>121</v>
      </c>
      <c r="J420">
        <v>2018</v>
      </c>
      <c r="K420">
        <f t="shared" si="252"/>
        <v>1</v>
      </c>
      <c r="L420" t="s">
        <v>108</v>
      </c>
      <c r="M420" t="s">
        <v>108</v>
      </c>
      <c r="N420" t="s">
        <v>381</v>
      </c>
      <c r="O420" s="3">
        <v>107298</v>
      </c>
      <c r="P420" s="3">
        <v>107298</v>
      </c>
      <c r="Q420" s="3">
        <v>89814</v>
      </c>
      <c r="R420" s="4">
        <f t="shared" si="267"/>
        <v>0.83705194877816924</v>
      </c>
      <c r="S420" s="5">
        <f t="shared" si="263"/>
        <v>107298</v>
      </c>
      <c r="T420" s="5">
        <v>19525</v>
      </c>
      <c r="U420" s="5">
        <v>0</v>
      </c>
      <c r="V420" s="5">
        <v>39226</v>
      </c>
      <c r="W420" s="5">
        <v>0</v>
      </c>
      <c r="X420" s="5">
        <v>16437</v>
      </c>
      <c r="Y420" s="5">
        <v>4877</v>
      </c>
      <c r="Z420" s="5">
        <v>1532</v>
      </c>
      <c r="AA420" s="5">
        <v>5665</v>
      </c>
      <c r="AB420" s="5">
        <v>2805</v>
      </c>
      <c r="AC420" s="5">
        <v>11692</v>
      </c>
      <c r="AE420" s="5">
        <v>0</v>
      </c>
      <c r="AF420" s="5">
        <v>1485</v>
      </c>
      <c r="AG420" s="5" t="s">
        <v>458</v>
      </c>
      <c r="AH420" s="5">
        <v>2179</v>
      </c>
      <c r="AI420" t="s">
        <v>828</v>
      </c>
      <c r="AJ420" s="3">
        <v>1875</v>
      </c>
      <c r="AK420" t="s">
        <v>829</v>
      </c>
      <c r="AL420" s="6">
        <f t="shared" si="264"/>
        <v>99.999999999999986</v>
      </c>
      <c r="AM420" s="12">
        <v>18.196984100356019</v>
      </c>
      <c r="AN420" s="12">
        <v>0</v>
      </c>
      <c r="AO420" s="12">
        <v>36.557997353165952</v>
      </c>
      <c r="AP420" s="12">
        <v>0</v>
      </c>
      <c r="AQ420" s="12">
        <v>15.319018061846446</v>
      </c>
      <c r="AR420" s="12">
        <v>4.5452850938507705</v>
      </c>
      <c r="AS420" s="12">
        <v>1.4277992134056552</v>
      </c>
      <c r="AT420" s="12">
        <v>5.2796883446103369</v>
      </c>
      <c r="AU420" s="12">
        <v>2.6142146172342446</v>
      </c>
      <c r="AV420" s="12">
        <v>10.896754832336111</v>
      </c>
      <c r="AW420" s="12">
        <v>0</v>
      </c>
      <c r="AX420" s="12">
        <v>0</v>
      </c>
      <c r="AY420" s="12">
        <v>1.3839959738298944</v>
      </c>
      <c r="AZ420" s="12"/>
      <c r="BA420" s="12">
        <v>2.0307927454379393</v>
      </c>
      <c r="BB420" s="12"/>
      <c r="BC420" s="12">
        <v>1.7474696639266343</v>
      </c>
      <c r="BE420" s="12">
        <f t="shared" si="265"/>
        <v>36.557997353165952</v>
      </c>
      <c r="BF420" s="12">
        <f t="shared" si="266"/>
        <v>25.380715390780814</v>
      </c>
      <c r="BG420" s="3">
        <f t="shared" si="268"/>
        <v>107298</v>
      </c>
      <c r="BH420">
        <v>82620</v>
      </c>
      <c r="BJ420">
        <v>24678</v>
      </c>
      <c r="BO420">
        <v>0</v>
      </c>
      <c r="BY420" t="s">
        <v>109</v>
      </c>
      <c r="BZ420" s="12">
        <f t="shared" si="250"/>
        <v>100</v>
      </c>
      <c r="CA420" s="12">
        <v>11</v>
      </c>
      <c r="CC420" s="12">
        <v>0</v>
      </c>
      <c r="CF420" s="12" t="s">
        <v>357</v>
      </c>
      <c r="CH420" s="12">
        <v>0</v>
      </c>
      <c r="CM420" s="12" t="s">
        <v>357</v>
      </c>
      <c r="CP420" s="12">
        <v>89</v>
      </c>
      <c r="CQ420" t="s">
        <v>592</v>
      </c>
      <c r="CR420" s="12">
        <f t="shared" si="258"/>
        <v>0</v>
      </c>
      <c r="CS420" s="12">
        <f t="shared" si="259"/>
        <v>0</v>
      </c>
      <c r="CT420" s="12">
        <f t="shared" si="260"/>
        <v>0</v>
      </c>
      <c r="CU420" s="12">
        <f t="shared" si="261"/>
        <v>89</v>
      </c>
      <c r="CW420">
        <v>0</v>
      </c>
      <c r="CX420" t="s">
        <v>110</v>
      </c>
    </row>
    <row r="421" spans="1:102" x14ac:dyDescent="0.2">
      <c r="A421">
        <v>2019</v>
      </c>
      <c r="B421" t="s">
        <v>830</v>
      </c>
      <c r="C421" t="s">
        <v>210</v>
      </c>
      <c r="D421" s="12">
        <v>85028</v>
      </c>
      <c r="E421" t="s">
        <v>205</v>
      </c>
      <c r="F421" t="s">
        <v>114</v>
      </c>
      <c r="G421" t="s">
        <v>173</v>
      </c>
      <c r="I421" t="s">
        <v>143</v>
      </c>
      <c r="J421">
        <v>2017</v>
      </c>
      <c r="K421">
        <f t="shared" si="252"/>
        <v>2</v>
      </c>
      <c r="L421" t="s">
        <v>108</v>
      </c>
      <c r="M421" t="s">
        <v>108</v>
      </c>
      <c r="N421" t="s">
        <v>360</v>
      </c>
      <c r="O421" s="3">
        <v>100000</v>
      </c>
      <c r="P421" s="3">
        <v>95000</v>
      </c>
      <c r="Q421" s="3">
        <v>2390</v>
      </c>
      <c r="S421" s="5">
        <f t="shared" si="263"/>
        <v>100700</v>
      </c>
      <c r="T421" s="5">
        <v>100000</v>
      </c>
      <c r="U421" s="5">
        <v>0</v>
      </c>
      <c r="V421" s="5">
        <v>0</v>
      </c>
      <c r="W421" s="5">
        <v>0</v>
      </c>
      <c r="X421" s="5">
        <v>0</v>
      </c>
      <c r="Y421" s="5">
        <v>0</v>
      </c>
      <c r="Z421" s="5">
        <v>200</v>
      </c>
      <c r="AA421" s="5">
        <v>0</v>
      </c>
      <c r="AB421" s="5">
        <v>0</v>
      </c>
      <c r="AC421" s="5">
        <v>0</v>
      </c>
      <c r="AE421" s="5">
        <v>500</v>
      </c>
      <c r="AF421" s="5">
        <v>0</v>
      </c>
      <c r="AH421" s="5">
        <v>0</v>
      </c>
      <c r="AJ421" s="3">
        <v>0</v>
      </c>
      <c r="AL421" s="6">
        <f t="shared" si="264"/>
        <v>100</v>
      </c>
      <c r="AM421" s="12">
        <v>99.304865938430993</v>
      </c>
      <c r="AN421" s="12">
        <v>0</v>
      </c>
      <c r="AO421" s="12">
        <v>0</v>
      </c>
      <c r="AP421" s="12">
        <v>0</v>
      </c>
      <c r="AQ421" s="12">
        <v>0</v>
      </c>
      <c r="AR421" s="12">
        <v>0</v>
      </c>
      <c r="AS421" s="12">
        <v>0.19860973187686196</v>
      </c>
      <c r="AT421" s="12">
        <v>0</v>
      </c>
      <c r="AU421" s="12">
        <v>0</v>
      </c>
      <c r="AV421" s="12">
        <v>0</v>
      </c>
      <c r="AW421" s="12">
        <v>0</v>
      </c>
      <c r="AX421" s="12">
        <v>0.49652432969215493</v>
      </c>
      <c r="AY421" s="12">
        <v>0</v>
      </c>
      <c r="AZ421" s="12">
        <v>0</v>
      </c>
      <c r="BA421" s="12">
        <v>0</v>
      </c>
      <c r="BB421" s="12">
        <v>0</v>
      </c>
      <c r="BC421" s="12">
        <v>0</v>
      </c>
      <c r="BE421" s="12">
        <f t="shared" si="265"/>
        <v>0</v>
      </c>
      <c r="BF421" s="12">
        <f t="shared" si="266"/>
        <v>0.69513406156901691</v>
      </c>
      <c r="BG421" s="3">
        <f t="shared" si="268"/>
        <v>95000</v>
      </c>
      <c r="BH421">
        <v>24000</v>
      </c>
      <c r="BJ421">
        <v>2000</v>
      </c>
      <c r="BO421">
        <v>0</v>
      </c>
      <c r="BP421">
        <v>69000</v>
      </c>
      <c r="BY421" t="s">
        <v>109</v>
      </c>
      <c r="BZ421" s="12">
        <f t="shared" si="250"/>
        <v>100</v>
      </c>
      <c r="CA421" s="12">
        <v>21</v>
      </c>
      <c r="CC421" s="12">
        <v>2</v>
      </c>
      <c r="CF421" s="12" t="s">
        <v>357</v>
      </c>
      <c r="CH421" s="12">
        <v>0</v>
      </c>
      <c r="CI421" s="12">
        <v>42</v>
      </c>
      <c r="CM421" s="12" t="s">
        <v>357</v>
      </c>
      <c r="CP421" s="12">
        <v>35</v>
      </c>
      <c r="CQ421" t="s">
        <v>592</v>
      </c>
      <c r="CR421" s="12">
        <f t="shared" si="258"/>
        <v>2</v>
      </c>
      <c r="CS421" s="12">
        <f t="shared" si="259"/>
        <v>0</v>
      </c>
      <c r="CT421" s="12">
        <f t="shared" si="260"/>
        <v>42</v>
      </c>
      <c r="CU421" s="12">
        <f t="shared" si="261"/>
        <v>35</v>
      </c>
      <c r="CV421" t="s">
        <v>109</v>
      </c>
      <c r="CW421" s="5">
        <v>2000</v>
      </c>
      <c r="CX421" t="s">
        <v>126</v>
      </c>
    </row>
    <row r="422" spans="1:102" x14ac:dyDescent="0.2">
      <c r="A422">
        <v>2019</v>
      </c>
      <c r="B422" t="s">
        <v>831</v>
      </c>
      <c r="C422" t="s">
        <v>204</v>
      </c>
      <c r="D422" s="12">
        <v>59107</v>
      </c>
      <c r="E422" t="s">
        <v>205</v>
      </c>
      <c r="F422" t="s">
        <v>114</v>
      </c>
      <c r="G422" t="s">
        <v>208</v>
      </c>
      <c r="H422" t="s">
        <v>832</v>
      </c>
      <c r="I422" t="s">
        <v>208</v>
      </c>
      <c r="J422">
        <v>2019</v>
      </c>
      <c r="K422">
        <f t="shared" si="252"/>
        <v>0</v>
      </c>
      <c r="L422" t="s">
        <v>108</v>
      </c>
      <c r="M422" t="s">
        <v>108</v>
      </c>
      <c r="N422" t="s">
        <v>360</v>
      </c>
      <c r="P422" s="3">
        <v>50000</v>
      </c>
      <c r="S422" s="5">
        <f t="shared" si="263"/>
        <v>50000</v>
      </c>
      <c r="T422" s="5">
        <v>25000</v>
      </c>
      <c r="U422" s="5">
        <v>0</v>
      </c>
      <c r="V422" s="5">
        <v>25000</v>
      </c>
      <c r="W422" s="5">
        <v>0</v>
      </c>
      <c r="X422" s="5">
        <v>0</v>
      </c>
      <c r="Y422" s="5">
        <v>0</v>
      </c>
      <c r="Z422" s="5">
        <v>0</v>
      </c>
      <c r="AA422" s="5">
        <v>0</v>
      </c>
      <c r="AB422" s="5">
        <v>0</v>
      </c>
      <c r="AC422" s="5">
        <v>0</v>
      </c>
      <c r="AE422" s="5">
        <v>0</v>
      </c>
      <c r="AF422" s="5">
        <v>0</v>
      </c>
      <c r="AH422" s="5">
        <v>0</v>
      </c>
      <c r="AJ422" s="3">
        <v>0</v>
      </c>
      <c r="AL422" s="6">
        <f t="shared" si="264"/>
        <v>100</v>
      </c>
      <c r="AM422" s="12">
        <v>50</v>
      </c>
      <c r="AN422" s="12">
        <v>0</v>
      </c>
      <c r="AO422" s="12">
        <v>50</v>
      </c>
      <c r="AP422" s="12">
        <v>0</v>
      </c>
      <c r="AQ422" s="12">
        <v>0</v>
      </c>
      <c r="AR422" s="12">
        <v>0</v>
      </c>
      <c r="AS422" s="12">
        <v>0</v>
      </c>
      <c r="AT422" s="12">
        <v>0</v>
      </c>
      <c r="AU422" s="12">
        <v>0</v>
      </c>
      <c r="AV422" s="12">
        <v>0</v>
      </c>
      <c r="AW422" s="12">
        <v>0</v>
      </c>
      <c r="AX422" s="12">
        <v>0</v>
      </c>
      <c r="AY422" s="12">
        <v>0</v>
      </c>
      <c r="AZ422" s="12">
        <v>0</v>
      </c>
      <c r="BA422" s="12">
        <v>0</v>
      </c>
      <c r="BB422" s="12">
        <v>0</v>
      </c>
      <c r="BC422" s="12">
        <v>0</v>
      </c>
      <c r="BE422" s="12">
        <f t="shared" si="265"/>
        <v>50</v>
      </c>
      <c r="BF422" s="12">
        <f t="shared" si="266"/>
        <v>0</v>
      </c>
      <c r="BG422" s="3">
        <f t="shared" si="268"/>
        <v>50000</v>
      </c>
      <c r="BH422">
        <v>25000</v>
      </c>
      <c r="BI422">
        <v>15000</v>
      </c>
      <c r="BJ422">
        <v>10000</v>
      </c>
      <c r="BO422">
        <v>0</v>
      </c>
      <c r="BY422" t="s">
        <v>109</v>
      </c>
      <c r="BZ422" s="12">
        <f t="shared" si="250"/>
        <v>100</v>
      </c>
      <c r="CA422" s="12">
        <v>0</v>
      </c>
      <c r="CB422" s="12">
        <v>10</v>
      </c>
      <c r="CC422" s="12">
        <v>0</v>
      </c>
      <c r="CF422" s="12" t="s">
        <v>357</v>
      </c>
      <c r="CH422" s="12">
        <v>0</v>
      </c>
      <c r="CM422" s="12" t="s">
        <v>357</v>
      </c>
      <c r="CP422" s="12">
        <v>90</v>
      </c>
      <c r="CQ422" t="s">
        <v>592</v>
      </c>
      <c r="CR422" s="12">
        <f t="shared" si="258"/>
        <v>10</v>
      </c>
      <c r="CS422" s="12">
        <f t="shared" si="259"/>
        <v>0</v>
      </c>
      <c r="CT422" s="12">
        <f t="shared" si="260"/>
        <v>0</v>
      </c>
      <c r="CU422" s="12">
        <f t="shared" si="261"/>
        <v>90</v>
      </c>
      <c r="CX422" t="s">
        <v>116</v>
      </c>
    </row>
    <row r="423" spans="1:102" x14ac:dyDescent="0.2">
      <c r="A423">
        <v>2019</v>
      </c>
      <c r="B423" t="s">
        <v>833</v>
      </c>
      <c r="C423" t="s">
        <v>1</v>
      </c>
      <c r="D423" s="12">
        <v>83864</v>
      </c>
      <c r="E423" t="s">
        <v>205</v>
      </c>
      <c r="F423" t="s">
        <v>114</v>
      </c>
      <c r="G423" t="s">
        <v>324</v>
      </c>
      <c r="I423" t="s">
        <v>208</v>
      </c>
      <c r="J423">
        <v>1990</v>
      </c>
      <c r="K423">
        <f t="shared" si="252"/>
        <v>29</v>
      </c>
      <c r="L423" t="s">
        <v>148</v>
      </c>
      <c r="M423" t="s">
        <v>149</v>
      </c>
      <c r="N423" t="s">
        <v>381</v>
      </c>
      <c r="O423" s="3">
        <v>18000</v>
      </c>
      <c r="P423" s="3">
        <v>8000</v>
      </c>
      <c r="S423" s="5">
        <f t="shared" si="263"/>
        <v>8000</v>
      </c>
      <c r="T423" s="5">
        <v>7000</v>
      </c>
      <c r="U423" s="5">
        <v>0</v>
      </c>
      <c r="V423" s="5">
        <v>0</v>
      </c>
      <c r="W423" s="5">
        <v>0</v>
      </c>
      <c r="X423" s="5">
        <v>0</v>
      </c>
      <c r="Y423" s="5">
        <v>500</v>
      </c>
      <c r="Z423" s="5">
        <v>0</v>
      </c>
      <c r="AA423" s="5">
        <v>0</v>
      </c>
      <c r="AB423" s="5">
        <v>0</v>
      </c>
      <c r="AC423" s="5">
        <v>500</v>
      </c>
      <c r="AE423" s="5">
        <v>0</v>
      </c>
      <c r="AF423" s="5">
        <v>0</v>
      </c>
      <c r="AH423" s="5">
        <v>0</v>
      </c>
      <c r="AJ423" s="3">
        <v>0</v>
      </c>
      <c r="AL423" s="6">
        <f t="shared" si="264"/>
        <v>100</v>
      </c>
      <c r="AM423" s="12">
        <v>87.5</v>
      </c>
      <c r="AN423" s="12">
        <v>0</v>
      </c>
      <c r="AO423" s="12">
        <v>0</v>
      </c>
      <c r="AP423" s="12">
        <v>0</v>
      </c>
      <c r="AQ423" s="12">
        <v>0</v>
      </c>
      <c r="AR423" s="12">
        <v>6.25</v>
      </c>
      <c r="AS423" s="12">
        <v>0</v>
      </c>
      <c r="AT423" s="12">
        <v>0</v>
      </c>
      <c r="AU423" s="12">
        <v>0</v>
      </c>
      <c r="AV423" s="12">
        <v>6.25</v>
      </c>
      <c r="AW423" s="12">
        <v>0</v>
      </c>
      <c r="AX423" s="12">
        <v>0</v>
      </c>
      <c r="AY423" s="12">
        <v>0</v>
      </c>
      <c r="AZ423" s="12">
        <v>0</v>
      </c>
      <c r="BA423" s="12">
        <v>0</v>
      </c>
      <c r="BB423" s="12">
        <v>0</v>
      </c>
      <c r="BC423" s="12">
        <v>0</v>
      </c>
      <c r="BE423" s="12">
        <f t="shared" si="265"/>
        <v>0</v>
      </c>
      <c r="BF423" s="12">
        <f t="shared" si="266"/>
        <v>6.25</v>
      </c>
      <c r="BG423" s="3">
        <f t="shared" si="268"/>
        <v>8000</v>
      </c>
      <c r="BH423">
        <v>3000</v>
      </c>
      <c r="BJ423">
        <v>2000</v>
      </c>
      <c r="BK423">
        <v>1500</v>
      </c>
      <c r="BU423">
        <v>1500</v>
      </c>
      <c r="BV423" t="s">
        <v>834</v>
      </c>
      <c r="BY423" t="s">
        <v>109</v>
      </c>
      <c r="BZ423" s="12">
        <f t="shared" si="250"/>
        <v>100</v>
      </c>
      <c r="CA423" s="12">
        <v>10</v>
      </c>
      <c r="CC423" s="12">
        <v>0</v>
      </c>
      <c r="CD423" s="12">
        <v>0</v>
      </c>
      <c r="CF423" s="12" t="s">
        <v>357</v>
      </c>
      <c r="CH423" s="12">
        <v>0</v>
      </c>
      <c r="CM423" s="12" t="s">
        <v>357</v>
      </c>
      <c r="CN423" s="12">
        <v>0</v>
      </c>
      <c r="CP423" s="12">
        <v>90</v>
      </c>
      <c r="CQ423" t="s">
        <v>592</v>
      </c>
      <c r="CR423" s="12">
        <f t="shared" si="258"/>
        <v>0</v>
      </c>
      <c r="CS423" s="12">
        <f t="shared" si="259"/>
        <v>0</v>
      </c>
      <c r="CT423" s="12">
        <f t="shared" si="260"/>
        <v>0</v>
      </c>
      <c r="CU423" s="12">
        <f t="shared" si="261"/>
        <v>90</v>
      </c>
      <c r="CW423">
        <v>0</v>
      </c>
    </row>
    <row r="424" spans="1:102" x14ac:dyDescent="0.2">
      <c r="A424">
        <v>2019</v>
      </c>
      <c r="B424" t="s">
        <v>835</v>
      </c>
      <c r="C424" t="s">
        <v>429</v>
      </c>
      <c r="D424" s="12">
        <v>82514</v>
      </c>
      <c r="E424" t="s">
        <v>205</v>
      </c>
      <c r="F424" t="s">
        <v>114</v>
      </c>
      <c r="G424" t="s">
        <v>324</v>
      </c>
      <c r="I424" t="s">
        <v>208</v>
      </c>
      <c r="J424">
        <v>2018</v>
      </c>
      <c r="K424">
        <f t="shared" si="252"/>
        <v>1</v>
      </c>
      <c r="L424" t="s">
        <v>108</v>
      </c>
      <c r="M424" t="s">
        <v>108</v>
      </c>
      <c r="N424" t="s">
        <v>381</v>
      </c>
      <c r="O424" s="3">
        <v>26673</v>
      </c>
      <c r="P424" s="3">
        <v>90</v>
      </c>
      <c r="Q424" s="3">
        <v>36000</v>
      </c>
      <c r="R424" s="4">
        <f t="shared" ref="R424:R438" si="269">Q424/O424</f>
        <v>1.3496794511303565</v>
      </c>
      <c r="S424" s="5">
        <f t="shared" si="263"/>
        <v>90</v>
      </c>
      <c r="T424" s="5">
        <v>0</v>
      </c>
      <c r="U424" s="5">
        <v>0</v>
      </c>
      <c r="V424" s="5">
        <v>0</v>
      </c>
      <c r="W424" s="5">
        <v>0</v>
      </c>
      <c r="X424" s="5">
        <v>0</v>
      </c>
      <c r="Y424" s="5">
        <v>20</v>
      </c>
      <c r="Z424" s="5">
        <v>0</v>
      </c>
      <c r="AA424" s="5">
        <v>40</v>
      </c>
      <c r="AB424" s="5">
        <v>0</v>
      </c>
      <c r="AC424" s="5">
        <v>30</v>
      </c>
      <c r="AE424" s="5">
        <v>0</v>
      </c>
      <c r="AF424" s="5">
        <v>0</v>
      </c>
      <c r="AH424" s="5">
        <v>0</v>
      </c>
      <c r="AJ424" s="3">
        <v>0</v>
      </c>
      <c r="AL424" s="6">
        <f t="shared" si="264"/>
        <v>99.999999999999986</v>
      </c>
      <c r="AM424" s="12">
        <v>0</v>
      </c>
      <c r="AN424" s="12">
        <v>0</v>
      </c>
      <c r="AO424" s="12">
        <v>0</v>
      </c>
      <c r="AP424" s="12">
        <v>0</v>
      </c>
      <c r="AQ424" s="12">
        <v>0</v>
      </c>
      <c r="AR424" s="12">
        <v>22.222222222222221</v>
      </c>
      <c r="AS424" s="12">
        <v>0</v>
      </c>
      <c r="AT424" s="12">
        <v>44.444444444444443</v>
      </c>
      <c r="AU424" s="12">
        <v>0</v>
      </c>
      <c r="AV424" s="12">
        <v>33.333333333333329</v>
      </c>
      <c r="AW424" s="12">
        <v>0</v>
      </c>
      <c r="AX424" s="12">
        <v>0</v>
      </c>
      <c r="AY424" s="12">
        <v>0</v>
      </c>
      <c r="AZ424" s="12">
        <v>0</v>
      </c>
      <c r="BA424" s="12">
        <v>0</v>
      </c>
      <c r="BB424" s="12">
        <v>0</v>
      </c>
      <c r="BC424" s="12">
        <v>0</v>
      </c>
      <c r="BE424" s="12">
        <f t="shared" si="265"/>
        <v>0</v>
      </c>
      <c r="BF424" s="12">
        <f t="shared" si="266"/>
        <v>77.777777777777771</v>
      </c>
      <c r="BG424" s="3">
        <f t="shared" si="268"/>
        <v>90</v>
      </c>
      <c r="BH424">
        <v>90</v>
      </c>
      <c r="BI424">
        <v>0</v>
      </c>
      <c r="BJ424">
        <v>0</v>
      </c>
      <c r="BK424">
        <v>0</v>
      </c>
      <c r="BL424">
        <v>0</v>
      </c>
      <c r="BN424">
        <v>0</v>
      </c>
      <c r="BO424">
        <v>0</v>
      </c>
      <c r="BP424">
        <v>0</v>
      </c>
      <c r="BQ424">
        <v>0</v>
      </c>
      <c r="BR424">
        <v>0</v>
      </c>
      <c r="BS424">
        <v>0</v>
      </c>
      <c r="BU424">
        <v>0</v>
      </c>
      <c r="BW424">
        <v>0</v>
      </c>
      <c r="BY424" t="s">
        <v>109</v>
      </c>
      <c r="BZ424" s="12">
        <f t="shared" si="250"/>
        <v>100</v>
      </c>
      <c r="CA424" s="12">
        <v>100</v>
      </c>
      <c r="CH424" s="12">
        <v>0</v>
      </c>
      <c r="CR424" s="12">
        <f t="shared" si="258"/>
        <v>0</v>
      </c>
      <c r="CS424" s="12">
        <f t="shared" si="259"/>
        <v>0</v>
      </c>
      <c r="CT424" s="12">
        <f t="shared" si="260"/>
        <v>0</v>
      </c>
      <c r="CU424" s="12">
        <f t="shared" si="261"/>
        <v>0</v>
      </c>
      <c r="CW424">
        <v>0</v>
      </c>
      <c r="CX424" t="s">
        <v>116</v>
      </c>
    </row>
    <row r="425" spans="1:102" x14ac:dyDescent="0.2">
      <c r="A425">
        <v>2019</v>
      </c>
      <c r="B425" t="s">
        <v>836</v>
      </c>
      <c r="C425" t="s">
        <v>456</v>
      </c>
      <c r="D425" s="12">
        <v>4962</v>
      </c>
      <c r="E425" t="s">
        <v>141</v>
      </c>
      <c r="F425" t="s">
        <v>137</v>
      </c>
      <c r="G425" t="s">
        <v>208</v>
      </c>
      <c r="H425" t="s">
        <v>837</v>
      </c>
      <c r="I425" t="s">
        <v>208</v>
      </c>
      <c r="J425">
        <v>2008</v>
      </c>
      <c r="K425">
        <f t="shared" si="252"/>
        <v>11</v>
      </c>
      <c r="L425" t="s">
        <v>154</v>
      </c>
      <c r="M425" t="s">
        <v>149</v>
      </c>
      <c r="N425" t="s">
        <v>356</v>
      </c>
      <c r="O425" s="3">
        <v>2700000</v>
      </c>
      <c r="P425" s="3">
        <v>2600000</v>
      </c>
      <c r="Q425" s="3">
        <v>845985</v>
      </c>
      <c r="R425" s="4">
        <f t="shared" si="269"/>
        <v>0.31332777777777776</v>
      </c>
      <c r="S425" s="5">
        <f t="shared" si="263"/>
        <v>2596000</v>
      </c>
      <c r="T425" s="5">
        <v>995000</v>
      </c>
      <c r="U425" s="5">
        <v>0</v>
      </c>
      <c r="V425" s="5">
        <v>53000</v>
      </c>
      <c r="W425" s="5">
        <v>0</v>
      </c>
      <c r="X425" s="5">
        <v>624000</v>
      </c>
      <c r="Y425" s="5">
        <v>100000</v>
      </c>
      <c r="Z425" s="5">
        <v>75000</v>
      </c>
      <c r="AA425" s="5">
        <v>0</v>
      </c>
      <c r="AB425" s="5">
        <v>0</v>
      </c>
      <c r="AC425" s="5">
        <v>209000</v>
      </c>
      <c r="AE425" s="5">
        <v>0</v>
      </c>
      <c r="AF425" s="5">
        <v>540000</v>
      </c>
      <c r="AG425" s="5" t="s">
        <v>838</v>
      </c>
      <c r="AH425" s="5">
        <v>0</v>
      </c>
      <c r="AJ425" s="3">
        <v>0</v>
      </c>
      <c r="AL425" s="6">
        <f t="shared" si="264"/>
        <v>100</v>
      </c>
      <c r="AM425" s="12">
        <v>38.328197226502311</v>
      </c>
      <c r="AN425" s="12">
        <v>0</v>
      </c>
      <c r="AO425" s="12">
        <v>2.0416024653312785</v>
      </c>
      <c r="AP425" s="12">
        <v>0</v>
      </c>
      <c r="AQ425" s="12">
        <v>24.03697996918336</v>
      </c>
      <c r="AR425" s="12">
        <v>3.8520801232665636</v>
      </c>
      <c r="AS425" s="12">
        <v>2.889060092449923</v>
      </c>
      <c r="AT425" s="12">
        <v>0</v>
      </c>
      <c r="AU425" s="12">
        <v>0</v>
      </c>
      <c r="AV425" s="12">
        <v>8.0508474576271176</v>
      </c>
      <c r="AW425" s="12">
        <v>0</v>
      </c>
      <c r="AX425" s="12">
        <v>0</v>
      </c>
      <c r="AY425" s="12">
        <v>20.801232665639446</v>
      </c>
      <c r="AZ425" s="12"/>
      <c r="BA425" s="12">
        <v>0</v>
      </c>
      <c r="BB425" s="12">
        <v>0</v>
      </c>
      <c r="BC425" s="12">
        <v>0</v>
      </c>
      <c r="BE425" s="12">
        <f t="shared" si="265"/>
        <v>2.0416024653312785</v>
      </c>
      <c r="BF425" s="12">
        <f t="shared" si="266"/>
        <v>31.741140215716488</v>
      </c>
      <c r="BG425" s="3">
        <f t="shared" si="268"/>
        <v>2600000</v>
      </c>
      <c r="BH425">
        <v>100000</v>
      </c>
      <c r="BI425">
        <v>336000</v>
      </c>
      <c r="BJ425">
        <v>1500000</v>
      </c>
      <c r="BK425">
        <v>200000</v>
      </c>
      <c r="BL425">
        <v>250000</v>
      </c>
      <c r="BN425">
        <v>50000</v>
      </c>
      <c r="BO425">
        <v>0</v>
      </c>
      <c r="BP425">
        <v>20000</v>
      </c>
      <c r="BQ425">
        <v>144000</v>
      </c>
      <c r="BY425" t="s">
        <v>109</v>
      </c>
      <c r="BZ425" s="12">
        <f t="shared" si="250"/>
        <v>100</v>
      </c>
      <c r="CA425" s="12">
        <v>0</v>
      </c>
      <c r="CB425" s="12">
        <v>30</v>
      </c>
      <c r="CC425" s="12">
        <v>25</v>
      </c>
      <c r="CD425" s="12">
        <v>0</v>
      </c>
      <c r="CE425" s="12">
        <v>0</v>
      </c>
      <c r="CF425" s="12" t="s">
        <v>357</v>
      </c>
      <c r="CG425" s="12">
        <v>0</v>
      </c>
      <c r="CH425" s="12">
        <v>0</v>
      </c>
      <c r="CI425" s="12">
        <v>10</v>
      </c>
      <c r="CJ425" s="12">
        <v>10</v>
      </c>
      <c r="CM425" s="12" t="s">
        <v>357</v>
      </c>
      <c r="CP425" s="12">
        <v>25</v>
      </c>
      <c r="CQ425" t="s">
        <v>592</v>
      </c>
      <c r="CR425" s="12">
        <f t="shared" si="258"/>
        <v>55</v>
      </c>
      <c r="CS425" s="12">
        <f t="shared" si="259"/>
        <v>0</v>
      </c>
      <c r="CT425" s="12">
        <f t="shared" si="260"/>
        <v>20</v>
      </c>
      <c r="CU425" s="12">
        <f t="shared" si="261"/>
        <v>25</v>
      </c>
      <c r="CX425" t="s">
        <v>110</v>
      </c>
    </row>
    <row r="426" spans="1:102" x14ac:dyDescent="0.2">
      <c r="A426">
        <v>2019</v>
      </c>
      <c r="B426" t="s">
        <v>839</v>
      </c>
      <c r="C426" t="s">
        <v>218</v>
      </c>
      <c r="D426" s="12">
        <v>2762</v>
      </c>
      <c r="E426" t="s">
        <v>141</v>
      </c>
      <c r="F426" t="s">
        <v>137</v>
      </c>
      <c r="G426" t="s">
        <v>106</v>
      </c>
      <c r="I426" t="s">
        <v>106</v>
      </c>
      <c r="J426">
        <v>1997</v>
      </c>
      <c r="K426">
        <f t="shared" ref="K426:K457" si="270">2019-J426</f>
        <v>22</v>
      </c>
      <c r="L426" t="s">
        <v>148</v>
      </c>
      <c r="M426" t="s">
        <v>149</v>
      </c>
      <c r="N426" t="s">
        <v>356</v>
      </c>
      <c r="O426" s="3">
        <v>3225000</v>
      </c>
      <c r="P426" s="3">
        <v>2600000</v>
      </c>
      <c r="Q426" s="3">
        <v>3422700</v>
      </c>
      <c r="R426" s="4">
        <f t="shared" si="269"/>
        <v>1.0613023255813954</v>
      </c>
      <c r="S426" s="5">
        <f t="shared" si="263"/>
        <v>2600000</v>
      </c>
      <c r="T426" s="5">
        <v>2600000</v>
      </c>
      <c r="U426" s="5">
        <v>0</v>
      </c>
      <c r="V426" s="5">
        <v>0</v>
      </c>
      <c r="W426" s="5">
        <v>0</v>
      </c>
      <c r="X426" s="5">
        <v>0</v>
      </c>
      <c r="Y426" s="5">
        <v>0</v>
      </c>
      <c r="Z426" s="5">
        <v>0</v>
      </c>
      <c r="AA426" s="5">
        <v>0</v>
      </c>
      <c r="AB426" s="5">
        <v>0</v>
      </c>
      <c r="AC426" s="5">
        <v>0</v>
      </c>
      <c r="AE426" s="5">
        <v>0</v>
      </c>
      <c r="AF426" s="5">
        <v>0</v>
      </c>
      <c r="AH426" s="5">
        <v>0</v>
      </c>
      <c r="AJ426" s="3">
        <v>0</v>
      </c>
      <c r="AL426" s="6">
        <f t="shared" si="264"/>
        <v>100</v>
      </c>
      <c r="AM426" s="12">
        <v>100</v>
      </c>
      <c r="AN426" s="12">
        <v>0</v>
      </c>
      <c r="AO426" s="12">
        <v>0</v>
      </c>
      <c r="AP426" s="12">
        <v>0</v>
      </c>
      <c r="AQ426" s="12">
        <v>0</v>
      </c>
      <c r="AR426" s="12">
        <v>0</v>
      </c>
      <c r="AS426" s="12">
        <v>0</v>
      </c>
      <c r="AT426" s="12">
        <v>0</v>
      </c>
      <c r="AU426" s="12">
        <v>0</v>
      </c>
      <c r="AV426" s="12">
        <v>0</v>
      </c>
      <c r="AW426" s="12">
        <v>0</v>
      </c>
      <c r="AX426" s="12">
        <v>0</v>
      </c>
      <c r="AY426" s="12">
        <v>0</v>
      </c>
      <c r="AZ426" s="12">
        <v>0</v>
      </c>
      <c r="BA426" s="12">
        <v>0</v>
      </c>
      <c r="BB426" s="12">
        <v>0</v>
      </c>
      <c r="BC426" s="12">
        <v>0</v>
      </c>
      <c r="BE426" s="12">
        <f t="shared" si="265"/>
        <v>0</v>
      </c>
      <c r="BF426" s="12">
        <f t="shared" si="266"/>
        <v>0</v>
      </c>
      <c r="BG426" s="3">
        <f t="shared" si="268"/>
        <v>2600000</v>
      </c>
      <c r="BI426">
        <v>1884000</v>
      </c>
      <c r="BJ426">
        <v>213600</v>
      </c>
      <c r="BL426">
        <v>342000</v>
      </c>
      <c r="BO426">
        <v>0</v>
      </c>
      <c r="BP426">
        <v>2400</v>
      </c>
      <c r="BQ426">
        <v>99000</v>
      </c>
      <c r="BU426">
        <v>59000</v>
      </c>
      <c r="BV426" t="s">
        <v>840</v>
      </c>
      <c r="BY426" t="s">
        <v>109</v>
      </c>
      <c r="BZ426" s="12">
        <f t="shared" si="250"/>
        <v>100</v>
      </c>
      <c r="CB426" s="12">
        <v>6</v>
      </c>
      <c r="CC426" s="12">
        <v>0</v>
      </c>
      <c r="CE426" s="12">
        <v>2</v>
      </c>
      <c r="CF426" s="12" t="s">
        <v>357</v>
      </c>
      <c r="CH426" s="12">
        <v>0</v>
      </c>
      <c r="CI426" s="12">
        <v>0</v>
      </c>
      <c r="CJ426" s="12">
        <v>0</v>
      </c>
      <c r="CM426" s="12" t="s">
        <v>357</v>
      </c>
      <c r="CN426" s="12">
        <v>0</v>
      </c>
      <c r="CP426" s="12">
        <v>92</v>
      </c>
      <c r="CQ426" t="s">
        <v>592</v>
      </c>
      <c r="CR426" s="12">
        <f t="shared" ref="CR426:CR462" si="271">SUM(CB426:CC426)</f>
        <v>6</v>
      </c>
      <c r="CS426" s="12">
        <f t="shared" ref="CS426:CS462" si="272">SUM(CE426:CF426)</f>
        <v>2</v>
      </c>
      <c r="CT426" s="12">
        <f t="shared" ref="CT426:CT462" si="273">SUM(CH426:CM426)</f>
        <v>0</v>
      </c>
      <c r="CU426" s="12">
        <f t="shared" ref="CU426:CU462" si="274">SUM(CN426+CP426)</f>
        <v>92</v>
      </c>
      <c r="CX426" t="s">
        <v>126</v>
      </c>
    </row>
    <row r="427" spans="1:102" x14ac:dyDescent="0.2">
      <c r="A427">
        <v>2019</v>
      </c>
      <c r="B427" t="s">
        <v>841</v>
      </c>
      <c r="C427" t="s">
        <v>222</v>
      </c>
      <c r="D427" s="12">
        <v>5487</v>
      </c>
      <c r="E427" t="s">
        <v>141</v>
      </c>
      <c r="F427" t="s">
        <v>137</v>
      </c>
      <c r="G427" t="s">
        <v>106</v>
      </c>
      <c r="I427" t="s">
        <v>106</v>
      </c>
      <c r="J427">
        <v>2009</v>
      </c>
      <c r="K427">
        <f t="shared" si="270"/>
        <v>10</v>
      </c>
      <c r="L427" t="s">
        <v>131</v>
      </c>
      <c r="M427" t="s">
        <v>131</v>
      </c>
      <c r="N427" t="s">
        <v>381</v>
      </c>
      <c r="O427" s="3">
        <v>800000</v>
      </c>
      <c r="P427" s="3">
        <v>800000</v>
      </c>
      <c r="Q427" s="3">
        <v>818000</v>
      </c>
      <c r="R427" s="4">
        <f t="shared" si="269"/>
        <v>1.0225</v>
      </c>
      <c r="S427" s="5">
        <f t="shared" si="263"/>
        <v>800000</v>
      </c>
      <c r="T427" s="5">
        <v>550000</v>
      </c>
      <c r="U427" s="5">
        <v>91000</v>
      </c>
      <c r="V427" s="5">
        <v>60000</v>
      </c>
      <c r="W427" s="5">
        <v>16000</v>
      </c>
      <c r="X427" s="5">
        <v>50000</v>
      </c>
      <c r="Y427" s="5">
        <v>19000</v>
      </c>
      <c r="Z427" s="5">
        <v>1000</v>
      </c>
      <c r="AA427" s="5">
        <v>13000</v>
      </c>
      <c r="AB427" s="5">
        <v>0</v>
      </c>
      <c r="AC427" s="5">
        <v>0</v>
      </c>
      <c r="AE427" s="5">
        <v>0</v>
      </c>
      <c r="AF427" s="5">
        <v>0</v>
      </c>
      <c r="AH427" s="5">
        <v>0</v>
      </c>
      <c r="AJ427" s="3">
        <v>0</v>
      </c>
      <c r="AL427" s="6">
        <f t="shared" si="264"/>
        <v>100</v>
      </c>
      <c r="AM427" s="12">
        <v>68.75</v>
      </c>
      <c r="AN427" s="12">
        <v>11.375</v>
      </c>
      <c r="AO427" s="12">
        <v>7.5</v>
      </c>
      <c r="AP427" s="12">
        <v>2</v>
      </c>
      <c r="AQ427" s="12">
        <v>6.25</v>
      </c>
      <c r="AR427" s="12">
        <v>2.375</v>
      </c>
      <c r="AS427" s="12">
        <v>0.125</v>
      </c>
      <c r="AT427" s="12">
        <v>1.625</v>
      </c>
      <c r="AU427" s="12">
        <v>0</v>
      </c>
      <c r="AV427" s="12">
        <v>0</v>
      </c>
      <c r="AW427" s="12">
        <v>0</v>
      </c>
      <c r="AX427" s="12">
        <v>0</v>
      </c>
      <c r="AY427" s="12">
        <v>0</v>
      </c>
      <c r="AZ427" s="12">
        <v>0</v>
      </c>
      <c r="BA427" s="12">
        <v>0</v>
      </c>
      <c r="BB427" s="12">
        <v>0</v>
      </c>
      <c r="BC427" s="12">
        <v>0</v>
      </c>
      <c r="BE427" s="12">
        <f t="shared" si="265"/>
        <v>9.5</v>
      </c>
      <c r="BF427" s="12">
        <f t="shared" si="266"/>
        <v>1.75</v>
      </c>
      <c r="BG427" s="3">
        <f t="shared" si="268"/>
        <v>800000</v>
      </c>
      <c r="BH427">
        <v>685000</v>
      </c>
      <c r="BO427">
        <v>0</v>
      </c>
      <c r="BQ427">
        <v>115000</v>
      </c>
      <c r="BY427" t="s">
        <v>109</v>
      </c>
      <c r="BZ427" s="12">
        <f t="shared" si="250"/>
        <v>100</v>
      </c>
      <c r="CA427" s="12">
        <v>5</v>
      </c>
      <c r="CF427" s="12" t="s">
        <v>357</v>
      </c>
      <c r="CH427" s="12">
        <v>0</v>
      </c>
      <c r="CJ427" s="12">
        <v>0</v>
      </c>
      <c r="CM427" s="12" t="s">
        <v>357</v>
      </c>
      <c r="CP427" s="12">
        <v>95</v>
      </c>
      <c r="CQ427" t="s">
        <v>592</v>
      </c>
      <c r="CR427" s="12">
        <f t="shared" si="271"/>
        <v>0</v>
      </c>
      <c r="CS427" s="12">
        <f t="shared" si="272"/>
        <v>0</v>
      </c>
      <c r="CT427" s="12">
        <f t="shared" si="273"/>
        <v>0</v>
      </c>
      <c r="CU427" s="12">
        <f t="shared" si="274"/>
        <v>95</v>
      </c>
      <c r="CV427" t="s">
        <v>109</v>
      </c>
      <c r="CW427" s="5">
        <v>1100</v>
      </c>
      <c r="CX427" t="s">
        <v>110</v>
      </c>
    </row>
    <row r="428" spans="1:102" x14ac:dyDescent="0.2">
      <c r="A428">
        <v>2019</v>
      </c>
      <c r="B428" t="s">
        <v>842</v>
      </c>
      <c r="C428" t="s">
        <v>222</v>
      </c>
      <c r="D428" s="12">
        <v>5346</v>
      </c>
      <c r="E428" t="s">
        <v>141</v>
      </c>
      <c r="F428" t="s">
        <v>137</v>
      </c>
      <c r="G428" t="s">
        <v>106</v>
      </c>
      <c r="I428" t="s">
        <v>106</v>
      </c>
      <c r="J428">
        <v>2009</v>
      </c>
      <c r="K428">
        <f t="shared" si="270"/>
        <v>10</v>
      </c>
      <c r="L428" t="s">
        <v>131</v>
      </c>
      <c r="M428" t="s">
        <v>131</v>
      </c>
      <c r="N428" t="s">
        <v>356</v>
      </c>
      <c r="O428" s="3">
        <v>680500</v>
      </c>
      <c r="P428" s="3">
        <v>392228</v>
      </c>
      <c r="Q428" s="3">
        <v>488503</v>
      </c>
      <c r="R428" s="4">
        <f t="shared" si="269"/>
        <v>0.71785892725936806</v>
      </c>
      <c r="S428" s="5">
        <f t="shared" si="263"/>
        <v>392228</v>
      </c>
      <c r="T428" s="5">
        <v>192303</v>
      </c>
      <c r="U428" s="5">
        <v>2240</v>
      </c>
      <c r="V428" s="5">
        <v>30155</v>
      </c>
      <c r="W428" s="5">
        <v>5737</v>
      </c>
      <c r="X428" s="5">
        <v>122522</v>
      </c>
      <c r="Y428" s="5">
        <v>1707</v>
      </c>
      <c r="Z428" s="5">
        <v>0</v>
      </c>
      <c r="AA428" s="5">
        <v>13000</v>
      </c>
      <c r="AB428" s="5">
        <v>7881</v>
      </c>
      <c r="AC428" s="5">
        <v>12347</v>
      </c>
      <c r="AE428" s="5">
        <v>0</v>
      </c>
      <c r="AF428" s="5">
        <v>4336</v>
      </c>
      <c r="AG428" s="5" t="s">
        <v>843</v>
      </c>
      <c r="AH428" s="5">
        <v>0</v>
      </c>
      <c r="AJ428" s="3">
        <v>0</v>
      </c>
      <c r="AL428" s="6">
        <f t="shared" si="264"/>
        <v>99.999999999999986</v>
      </c>
      <c r="AM428" s="12">
        <v>49.028371253454623</v>
      </c>
      <c r="AN428" s="12">
        <v>0.57109640311247534</v>
      </c>
      <c r="AO428" s="12">
        <v>7.6881303731503108</v>
      </c>
      <c r="AP428" s="12">
        <v>1.4626696717215497</v>
      </c>
      <c r="AQ428" s="12">
        <v>31.23744352774407</v>
      </c>
      <c r="AR428" s="12">
        <v>0.43520605362187298</v>
      </c>
      <c r="AS428" s="12">
        <v>0</v>
      </c>
      <c r="AT428" s="12">
        <v>3.3143987680634734</v>
      </c>
      <c r="AU428" s="12">
        <v>2.0092905147006332</v>
      </c>
      <c r="AV428" s="12">
        <v>3.1479139684061312</v>
      </c>
      <c r="AW428" s="12">
        <v>0</v>
      </c>
      <c r="AX428" s="12">
        <v>0</v>
      </c>
      <c r="AY428" s="12">
        <v>1.1054794660248632</v>
      </c>
      <c r="AZ428" s="12"/>
      <c r="BA428" s="12">
        <v>0</v>
      </c>
      <c r="BB428" s="12">
        <v>0</v>
      </c>
      <c r="BC428" s="12">
        <v>0</v>
      </c>
      <c r="BE428" s="12">
        <f t="shared" si="265"/>
        <v>9.1508000448718612</v>
      </c>
      <c r="BF428" s="12">
        <f t="shared" si="266"/>
        <v>9.5770827171951023</v>
      </c>
      <c r="BG428" s="3">
        <f t="shared" si="268"/>
        <v>392228</v>
      </c>
      <c r="BH428">
        <v>14348</v>
      </c>
      <c r="BJ428">
        <v>154232</v>
      </c>
      <c r="BK428">
        <v>18837</v>
      </c>
      <c r="BO428">
        <v>0</v>
      </c>
      <c r="BP428">
        <v>100000</v>
      </c>
      <c r="BQ428">
        <v>9301</v>
      </c>
      <c r="BR428">
        <v>53090</v>
      </c>
      <c r="BU428">
        <v>26049</v>
      </c>
      <c r="BV428" t="s">
        <v>844</v>
      </c>
      <c r="BW428">
        <v>16371</v>
      </c>
      <c r="BX428" t="s">
        <v>845</v>
      </c>
      <c r="BY428" t="s">
        <v>109</v>
      </c>
      <c r="BZ428" s="12">
        <f t="shared" si="250"/>
        <v>100</v>
      </c>
      <c r="CA428" s="12">
        <v>10</v>
      </c>
      <c r="CC428" s="12">
        <v>5</v>
      </c>
      <c r="CD428" s="12">
        <v>0</v>
      </c>
      <c r="CF428" s="12" t="s">
        <v>357</v>
      </c>
      <c r="CH428" s="12">
        <v>0</v>
      </c>
      <c r="CI428" s="12">
        <v>25</v>
      </c>
      <c r="CJ428" s="12">
        <v>0</v>
      </c>
      <c r="CK428" s="12">
        <v>10</v>
      </c>
      <c r="CM428" s="12" t="s">
        <v>357</v>
      </c>
      <c r="CN428" s="12">
        <v>0</v>
      </c>
      <c r="CP428" s="12">
        <v>50</v>
      </c>
      <c r="CQ428" t="s">
        <v>592</v>
      </c>
      <c r="CR428" s="12">
        <f t="shared" si="271"/>
        <v>5</v>
      </c>
      <c r="CS428" s="12">
        <f t="shared" si="272"/>
        <v>0</v>
      </c>
      <c r="CT428" s="12">
        <f t="shared" si="273"/>
        <v>35</v>
      </c>
      <c r="CU428" s="12">
        <f t="shared" si="274"/>
        <v>50</v>
      </c>
      <c r="CX428" t="s">
        <v>126</v>
      </c>
    </row>
    <row r="429" spans="1:102" x14ac:dyDescent="0.2">
      <c r="A429">
        <v>2019</v>
      </c>
      <c r="B429" t="s">
        <v>846</v>
      </c>
      <c r="C429" t="s">
        <v>222</v>
      </c>
      <c r="D429" s="12">
        <v>5855</v>
      </c>
      <c r="E429" t="s">
        <v>141</v>
      </c>
      <c r="F429" t="s">
        <v>137</v>
      </c>
      <c r="G429" t="s">
        <v>106</v>
      </c>
      <c r="I429" t="s">
        <v>106</v>
      </c>
      <c r="J429">
        <v>2009</v>
      </c>
      <c r="K429">
        <f t="shared" si="270"/>
        <v>10</v>
      </c>
      <c r="L429" t="s">
        <v>131</v>
      </c>
      <c r="M429" t="s">
        <v>131</v>
      </c>
      <c r="N429" t="s">
        <v>356</v>
      </c>
      <c r="O429" s="3">
        <v>475784</v>
      </c>
      <c r="P429" s="3">
        <v>386784</v>
      </c>
      <c r="Q429" s="3">
        <v>470334</v>
      </c>
      <c r="R429" s="4">
        <f t="shared" si="269"/>
        <v>0.98854522220167129</v>
      </c>
      <c r="S429" s="5">
        <f t="shared" si="263"/>
        <v>386784</v>
      </c>
      <c r="T429" s="5">
        <v>105498</v>
      </c>
      <c r="U429" s="5">
        <v>5627</v>
      </c>
      <c r="V429" s="5">
        <v>44805</v>
      </c>
      <c r="W429" s="5">
        <v>0</v>
      </c>
      <c r="X429" s="5">
        <v>181981</v>
      </c>
      <c r="Y429" s="5">
        <v>12012</v>
      </c>
      <c r="Z429" s="5">
        <v>3054</v>
      </c>
      <c r="AA429" s="5">
        <v>15162</v>
      </c>
      <c r="AB429" s="5">
        <v>0</v>
      </c>
      <c r="AC429" s="5">
        <v>18645</v>
      </c>
      <c r="AD429" s="5">
        <v>0</v>
      </c>
      <c r="AE429" s="5">
        <v>0</v>
      </c>
      <c r="AF429" s="5">
        <v>0</v>
      </c>
      <c r="AH429" s="5">
        <v>0</v>
      </c>
      <c r="AJ429" s="3">
        <v>0</v>
      </c>
      <c r="AL429" s="6">
        <f t="shared" si="264"/>
        <v>100</v>
      </c>
      <c r="AM429" s="12">
        <v>27.275688756515265</v>
      </c>
      <c r="AN429" s="12">
        <v>1.454817158931083</v>
      </c>
      <c r="AO429" s="12">
        <v>11.583984859766691</v>
      </c>
      <c r="AP429" s="12">
        <v>0</v>
      </c>
      <c r="AQ429" s="12">
        <v>47.049774551170678</v>
      </c>
      <c r="AR429" s="12">
        <v>3.1056093323405314</v>
      </c>
      <c r="AS429" s="12">
        <v>0.78958798709357159</v>
      </c>
      <c r="AT429" s="12">
        <v>3.9200173740382227</v>
      </c>
      <c r="AU429" s="12">
        <v>0</v>
      </c>
      <c r="AV429" s="12">
        <v>4.8205199801439562</v>
      </c>
      <c r="AW429" s="12">
        <v>0</v>
      </c>
      <c r="AX429" s="12">
        <v>0</v>
      </c>
      <c r="AY429" s="12">
        <v>0</v>
      </c>
      <c r="AZ429" s="12">
        <v>0</v>
      </c>
      <c r="BA429" s="12">
        <v>0</v>
      </c>
      <c r="BB429" s="12">
        <v>0</v>
      </c>
      <c r="BC429" s="12">
        <v>0</v>
      </c>
      <c r="BE429" s="12">
        <f t="shared" si="265"/>
        <v>11.583984859766691</v>
      </c>
      <c r="BF429" s="12">
        <f t="shared" si="266"/>
        <v>9.5301253412757507</v>
      </c>
      <c r="BG429" s="3">
        <f t="shared" si="268"/>
        <v>386784</v>
      </c>
      <c r="BH429">
        <v>1656</v>
      </c>
      <c r="BI429">
        <v>0</v>
      </c>
      <c r="BJ429">
        <v>120159</v>
      </c>
      <c r="BK429">
        <v>75936</v>
      </c>
      <c r="BL429">
        <v>0</v>
      </c>
      <c r="BN429">
        <v>2823</v>
      </c>
      <c r="BO429">
        <v>2332</v>
      </c>
      <c r="BP429">
        <v>141617</v>
      </c>
      <c r="BQ429">
        <v>13573</v>
      </c>
      <c r="BR429">
        <v>10419</v>
      </c>
      <c r="BS429">
        <v>0</v>
      </c>
      <c r="BU429">
        <v>10421</v>
      </c>
      <c r="BV429" t="s">
        <v>847</v>
      </c>
      <c r="BW429">
        <v>7848</v>
      </c>
      <c r="BX429" t="s">
        <v>848</v>
      </c>
      <c r="BY429" t="s">
        <v>109</v>
      </c>
      <c r="BZ429" s="12">
        <f t="shared" si="250"/>
        <v>100</v>
      </c>
      <c r="CA429" s="12">
        <v>0</v>
      </c>
      <c r="CC429" s="12">
        <v>21</v>
      </c>
      <c r="CD429" s="12">
        <v>12</v>
      </c>
      <c r="CF429" s="12" t="s">
        <v>357</v>
      </c>
      <c r="CG429" s="12">
        <v>0</v>
      </c>
      <c r="CH429" s="12">
        <v>0</v>
      </c>
      <c r="CI429" s="12">
        <v>28</v>
      </c>
      <c r="CJ429" s="12">
        <v>1</v>
      </c>
      <c r="CK429" s="12">
        <v>0</v>
      </c>
      <c r="CM429" s="12" t="s">
        <v>357</v>
      </c>
      <c r="CN429" s="12">
        <v>1</v>
      </c>
      <c r="CO429" t="s">
        <v>847</v>
      </c>
      <c r="CP429" s="12">
        <v>37</v>
      </c>
      <c r="CQ429" t="s">
        <v>849</v>
      </c>
      <c r="CR429" s="12">
        <f t="shared" si="271"/>
        <v>21</v>
      </c>
      <c r="CS429" s="12">
        <f t="shared" si="272"/>
        <v>0</v>
      </c>
      <c r="CT429" s="12">
        <f t="shared" si="273"/>
        <v>29</v>
      </c>
      <c r="CU429" s="12">
        <f t="shared" si="274"/>
        <v>38</v>
      </c>
      <c r="CX429" t="s">
        <v>116</v>
      </c>
    </row>
    <row r="430" spans="1:102" x14ac:dyDescent="0.2">
      <c r="A430">
        <v>2019</v>
      </c>
      <c r="B430" t="s">
        <v>850</v>
      </c>
      <c r="C430" t="s">
        <v>218</v>
      </c>
      <c r="D430" s="12">
        <v>1915</v>
      </c>
      <c r="E430" t="s">
        <v>141</v>
      </c>
      <c r="F430" t="s">
        <v>137</v>
      </c>
      <c r="G430" t="s">
        <v>106</v>
      </c>
      <c r="I430" t="s">
        <v>106</v>
      </c>
      <c r="J430">
        <v>2005</v>
      </c>
      <c r="K430">
        <f t="shared" si="270"/>
        <v>14</v>
      </c>
      <c r="L430" t="s">
        <v>154</v>
      </c>
      <c r="M430" t="s">
        <v>149</v>
      </c>
      <c r="N430" t="s">
        <v>381</v>
      </c>
      <c r="O430" s="3">
        <v>277000</v>
      </c>
      <c r="P430" s="3">
        <v>151000</v>
      </c>
      <c r="Q430" s="3">
        <v>261000</v>
      </c>
      <c r="R430" s="4">
        <f t="shared" si="269"/>
        <v>0.9422382671480144</v>
      </c>
      <c r="S430" s="5">
        <f t="shared" si="263"/>
        <v>151000</v>
      </c>
      <c r="T430" s="5">
        <v>151000</v>
      </c>
      <c r="U430" s="5">
        <v>0</v>
      </c>
      <c r="V430" s="5">
        <v>0</v>
      </c>
      <c r="W430" s="5">
        <v>0</v>
      </c>
      <c r="X430" s="5">
        <v>0</v>
      </c>
      <c r="Y430" s="5">
        <v>0</v>
      </c>
      <c r="Z430" s="5">
        <v>0</v>
      </c>
      <c r="AA430" s="5">
        <v>0</v>
      </c>
      <c r="AB430" s="5">
        <v>0</v>
      </c>
      <c r="AC430" s="5">
        <v>0</v>
      </c>
      <c r="AE430" s="5">
        <v>0</v>
      </c>
      <c r="AF430" s="5">
        <v>0</v>
      </c>
      <c r="AH430" s="5">
        <v>0</v>
      </c>
      <c r="AJ430" s="3">
        <v>0</v>
      </c>
      <c r="AL430" s="6">
        <f t="shared" si="264"/>
        <v>100</v>
      </c>
      <c r="AM430" s="12">
        <v>100</v>
      </c>
      <c r="AN430" s="12">
        <v>0</v>
      </c>
      <c r="AO430" s="12">
        <v>0</v>
      </c>
      <c r="AP430" s="12">
        <v>0</v>
      </c>
      <c r="AQ430" s="12">
        <v>0</v>
      </c>
      <c r="AR430" s="12">
        <v>0</v>
      </c>
      <c r="AS430" s="12">
        <v>0</v>
      </c>
      <c r="AT430" s="12">
        <v>0</v>
      </c>
      <c r="AU430" s="12">
        <v>0</v>
      </c>
      <c r="AV430" s="12">
        <v>0</v>
      </c>
      <c r="AW430" s="12">
        <v>0</v>
      </c>
      <c r="AX430" s="12">
        <v>0</v>
      </c>
      <c r="AY430" s="12">
        <v>0</v>
      </c>
      <c r="AZ430" s="12">
        <v>0</v>
      </c>
      <c r="BA430" s="12">
        <v>0</v>
      </c>
      <c r="BB430" s="12">
        <v>0</v>
      </c>
      <c r="BC430" s="12">
        <v>0</v>
      </c>
      <c r="BE430" s="12">
        <f t="shared" si="265"/>
        <v>0</v>
      </c>
      <c r="BF430" s="12">
        <f t="shared" si="266"/>
        <v>0</v>
      </c>
      <c r="BG430" s="3">
        <f t="shared" si="268"/>
        <v>151000</v>
      </c>
      <c r="BH430">
        <v>151000</v>
      </c>
      <c r="BO430">
        <v>0</v>
      </c>
      <c r="BY430" t="s">
        <v>109</v>
      </c>
      <c r="BZ430" s="12">
        <f t="shared" si="250"/>
        <v>100</v>
      </c>
      <c r="CA430" s="12">
        <v>60</v>
      </c>
      <c r="CF430" s="12" t="s">
        <v>357</v>
      </c>
      <c r="CH430" s="12">
        <v>0</v>
      </c>
      <c r="CM430" s="12" t="s">
        <v>357</v>
      </c>
      <c r="CP430" s="12">
        <v>40</v>
      </c>
      <c r="CQ430" t="s">
        <v>592</v>
      </c>
      <c r="CR430" s="12">
        <f t="shared" si="271"/>
        <v>0</v>
      </c>
      <c r="CS430" s="12">
        <f t="shared" si="272"/>
        <v>0</v>
      </c>
      <c r="CT430" s="12">
        <f t="shared" si="273"/>
        <v>0</v>
      </c>
      <c r="CU430" s="12">
        <f t="shared" si="274"/>
        <v>40</v>
      </c>
      <c r="CV430" t="s">
        <v>109</v>
      </c>
      <c r="CW430" s="5">
        <v>1200</v>
      </c>
      <c r="CX430" t="s">
        <v>116</v>
      </c>
    </row>
    <row r="431" spans="1:102" x14ac:dyDescent="0.2">
      <c r="A431">
        <v>2019</v>
      </c>
      <c r="B431" t="s">
        <v>851</v>
      </c>
      <c r="C431" t="s">
        <v>218</v>
      </c>
      <c r="D431" s="12">
        <v>1301</v>
      </c>
      <c r="E431" t="s">
        <v>141</v>
      </c>
      <c r="F431" t="s">
        <v>137</v>
      </c>
      <c r="G431" t="s">
        <v>106</v>
      </c>
      <c r="I431" t="s">
        <v>106</v>
      </c>
      <c r="J431">
        <v>2001</v>
      </c>
      <c r="K431">
        <f t="shared" si="270"/>
        <v>18</v>
      </c>
      <c r="L431" t="s">
        <v>165</v>
      </c>
      <c r="M431" t="s">
        <v>149</v>
      </c>
      <c r="N431" t="s">
        <v>208</v>
      </c>
      <c r="O431" s="3">
        <v>495000</v>
      </c>
      <c r="P431" s="3">
        <v>66000</v>
      </c>
      <c r="Q431" s="3">
        <v>601000</v>
      </c>
      <c r="R431" s="4">
        <f t="shared" si="269"/>
        <v>1.2141414141414142</v>
      </c>
      <c r="S431" s="5">
        <f t="shared" si="263"/>
        <v>66000</v>
      </c>
      <c r="T431" s="5">
        <v>0</v>
      </c>
      <c r="U431" s="5">
        <v>66000</v>
      </c>
      <c r="V431" s="5">
        <v>0</v>
      </c>
      <c r="W431" s="5">
        <v>0</v>
      </c>
      <c r="X431" s="5">
        <v>0</v>
      </c>
      <c r="Y431" s="5">
        <v>0</v>
      </c>
      <c r="Z431" s="5">
        <v>0</v>
      </c>
      <c r="AA431" s="5">
        <v>0</v>
      </c>
      <c r="AB431" s="5">
        <v>0</v>
      </c>
      <c r="AC431" s="5">
        <v>0</v>
      </c>
      <c r="AE431" s="5">
        <v>0</v>
      </c>
      <c r="AF431" s="5">
        <v>0</v>
      </c>
      <c r="AH431" s="5">
        <v>0</v>
      </c>
      <c r="AJ431" s="3">
        <v>0</v>
      </c>
      <c r="AL431" s="6">
        <f t="shared" si="264"/>
        <v>100</v>
      </c>
      <c r="AM431" s="12">
        <v>0</v>
      </c>
      <c r="AN431" s="12">
        <v>100</v>
      </c>
      <c r="AO431" s="12">
        <v>0</v>
      </c>
      <c r="AP431" s="12">
        <v>0</v>
      </c>
      <c r="AQ431" s="12">
        <v>0</v>
      </c>
      <c r="AR431" s="12">
        <v>0</v>
      </c>
      <c r="AS431" s="12">
        <v>0</v>
      </c>
      <c r="AT431" s="12">
        <v>0</v>
      </c>
      <c r="AU431" s="12">
        <v>0</v>
      </c>
      <c r="AV431" s="12">
        <v>0</v>
      </c>
      <c r="AW431" s="12">
        <v>0</v>
      </c>
      <c r="AX431" s="12">
        <v>0</v>
      </c>
      <c r="AY431" s="12">
        <v>0</v>
      </c>
      <c r="AZ431" s="12">
        <v>0</v>
      </c>
      <c r="BA431" s="12">
        <v>0</v>
      </c>
      <c r="BB431" s="12">
        <v>0</v>
      </c>
      <c r="BC431" s="12">
        <v>0</v>
      </c>
      <c r="BE431" s="12">
        <f t="shared" si="265"/>
        <v>0</v>
      </c>
      <c r="BF431" s="12">
        <f t="shared" si="266"/>
        <v>0</v>
      </c>
      <c r="BG431" s="3">
        <f t="shared" si="268"/>
        <v>66000</v>
      </c>
      <c r="BO431">
        <v>0</v>
      </c>
      <c r="BP431">
        <v>60000</v>
      </c>
      <c r="BQ431">
        <v>6000</v>
      </c>
      <c r="BY431" t="s">
        <v>109</v>
      </c>
      <c r="BZ431" s="12">
        <f t="shared" si="250"/>
        <v>100</v>
      </c>
      <c r="CF431" s="12" t="s">
        <v>357</v>
      </c>
      <c r="CH431" s="12">
        <v>0</v>
      </c>
      <c r="CI431" s="12">
        <v>65</v>
      </c>
      <c r="CJ431" s="12">
        <v>0</v>
      </c>
      <c r="CM431" s="12" t="s">
        <v>357</v>
      </c>
      <c r="CP431" s="12">
        <v>35</v>
      </c>
      <c r="CQ431" t="s">
        <v>592</v>
      </c>
      <c r="CR431" s="12">
        <f t="shared" si="271"/>
        <v>0</v>
      </c>
      <c r="CS431" s="12">
        <f t="shared" si="272"/>
        <v>0</v>
      </c>
      <c r="CT431" s="12">
        <f t="shared" si="273"/>
        <v>65</v>
      </c>
      <c r="CU431" s="12">
        <f t="shared" si="274"/>
        <v>35</v>
      </c>
      <c r="CX431" t="s">
        <v>116</v>
      </c>
    </row>
    <row r="432" spans="1:102" x14ac:dyDescent="0.2">
      <c r="A432">
        <v>2019</v>
      </c>
      <c r="B432" t="s">
        <v>852</v>
      </c>
      <c r="C432" t="s">
        <v>146</v>
      </c>
      <c r="D432" s="12">
        <v>95076</v>
      </c>
      <c r="E432" t="s">
        <v>113</v>
      </c>
      <c r="F432" t="s">
        <v>114</v>
      </c>
      <c r="G432" t="s">
        <v>147</v>
      </c>
      <c r="I432" t="s">
        <v>121</v>
      </c>
      <c r="J432">
        <v>2016</v>
      </c>
      <c r="K432">
        <f t="shared" si="270"/>
        <v>3</v>
      </c>
      <c r="L432" t="s">
        <v>122</v>
      </c>
      <c r="M432" t="s">
        <v>122</v>
      </c>
      <c r="N432" t="s">
        <v>356</v>
      </c>
      <c r="O432" s="3">
        <v>2800000</v>
      </c>
      <c r="P432" s="3">
        <v>2800000</v>
      </c>
      <c r="Q432" s="3">
        <v>3300000</v>
      </c>
      <c r="R432" s="4">
        <f t="shared" si="269"/>
        <v>1.1785714285714286</v>
      </c>
      <c r="S432" s="5">
        <f t="shared" si="263"/>
        <v>2800000</v>
      </c>
      <c r="T432" s="5">
        <v>2650000</v>
      </c>
      <c r="U432" s="5">
        <v>50000</v>
      </c>
      <c r="V432" s="5">
        <v>0</v>
      </c>
      <c r="W432" s="5">
        <v>0</v>
      </c>
      <c r="X432" s="5">
        <v>0</v>
      </c>
      <c r="Y432" s="5">
        <v>0</v>
      </c>
      <c r="Z432" s="5">
        <v>0</v>
      </c>
      <c r="AA432" s="5">
        <v>0</v>
      </c>
      <c r="AB432" s="5">
        <v>0</v>
      </c>
      <c r="AC432" s="5">
        <v>0</v>
      </c>
      <c r="AE432" s="5">
        <v>0</v>
      </c>
      <c r="AF432" s="5">
        <v>100000</v>
      </c>
      <c r="AG432" s="5" t="s">
        <v>853</v>
      </c>
      <c r="AH432" s="5">
        <v>0</v>
      </c>
      <c r="AJ432" s="3">
        <v>0</v>
      </c>
      <c r="AL432" s="6">
        <f t="shared" si="264"/>
        <v>100</v>
      </c>
      <c r="AM432" s="12">
        <v>94.642857142857139</v>
      </c>
      <c r="AN432" s="12">
        <v>1.7857142857142856</v>
      </c>
      <c r="AO432" s="12">
        <v>0</v>
      </c>
      <c r="AP432" s="12">
        <v>0</v>
      </c>
      <c r="AQ432" s="12">
        <v>0</v>
      </c>
      <c r="AR432" s="12">
        <v>0</v>
      </c>
      <c r="AS432" s="12">
        <v>0</v>
      </c>
      <c r="AT432" s="12">
        <v>0</v>
      </c>
      <c r="AU432" s="12">
        <v>0</v>
      </c>
      <c r="AV432" s="12">
        <v>0</v>
      </c>
      <c r="AW432" s="12">
        <v>0</v>
      </c>
      <c r="AX432" s="12">
        <v>0</v>
      </c>
      <c r="AY432" s="12">
        <v>3.5714285714285712</v>
      </c>
      <c r="AZ432" s="12"/>
      <c r="BA432" s="12">
        <v>0</v>
      </c>
      <c r="BB432" s="12">
        <v>0</v>
      </c>
      <c r="BC432" s="12">
        <v>0</v>
      </c>
      <c r="BE432" s="12">
        <f t="shared" si="265"/>
        <v>0</v>
      </c>
      <c r="BF432" s="12">
        <f t="shared" si="266"/>
        <v>3.5714285714285712</v>
      </c>
      <c r="BG432" s="3">
        <f t="shared" si="268"/>
        <v>2800000</v>
      </c>
      <c r="BH432">
        <v>0</v>
      </c>
      <c r="BI432">
        <v>400000</v>
      </c>
      <c r="BJ432">
        <v>200000</v>
      </c>
      <c r="BK432">
        <v>800000</v>
      </c>
      <c r="BL432">
        <v>300000</v>
      </c>
      <c r="BM432">
        <v>0</v>
      </c>
      <c r="BN432">
        <v>200000</v>
      </c>
      <c r="BO432">
        <v>0</v>
      </c>
      <c r="BP432">
        <v>500000</v>
      </c>
      <c r="BQ432">
        <v>300000</v>
      </c>
      <c r="BR432">
        <v>0</v>
      </c>
      <c r="BS432">
        <v>100000</v>
      </c>
      <c r="BT432">
        <v>0</v>
      </c>
      <c r="BU432">
        <v>0</v>
      </c>
      <c r="BV432">
        <v>0</v>
      </c>
      <c r="BW432">
        <v>0</v>
      </c>
      <c r="BY432" t="s">
        <v>109</v>
      </c>
      <c r="BZ432" s="12">
        <f t="shared" si="250"/>
        <v>100</v>
      </c>
      <c r="CA432" s="10">
        <v>0</v>
      </c>
      <c r="CB432" s="10">
        <v>14.285714285714285</v>
      </c>
      <c r="CC432" s="10">
        <v>7.1428571428571423</v>
      </c>
      <c r="CD432" s="10">
        <v>28.571428571428569</v>
      </c>
      <c r="CE432" s="10">
        <v>10.714285714285714</v>
      </c>
      <c r="CF432" s="10">
        <v>0</v>
      </c>
      <c r="CG432" s="10">
        <v>7.1428571428571423</v>
      </c>
      <c r="CH432" s="10">
        <v>0</v>
      </c>
      <c r="CI432" s="10">
        <v>17.857142857142858</v>
      </c>
      <c r="CJ432" s="10">
        <v>10.714285714285714</v>
      </c>
      <c r="CK432" s="10">
        <v>0</v>
      </c>
      <c r="CL432" s="10">
        <v>3.5714285714285712</v>
      </c>
      <c r="CM432" s="10">
        <v>0</v>
      </c>
      <c r="CN432" s="10">
        <v>0</v>
      </c>
      <c r="CO432" s="10"/>
      <c r="CP432" s="10">
        <v>0</v>
      </c>
      <c r="CR432" s="12">
        <f t="shared" si="271"/>
        <v>21.428571428571427</v>
      </c>
      <c r="CS432" s="12">
        <f t="shared" si="272"/>
        <v>10.714285714285714</v>
      </c>
      <c r="CT432" s="12">
        <f t="shared" si="273"/>
        <v>32.142857142857139</v>
      </c>
      <c r="CU432" s="12">
        <f t="shared" si="274"/>
        <v>0</v>
      </c>
      <c r="CW432">
        <v>0</v>
      </c>
    </row>
    <row r="433" spans="1:102" x14ac:dyDescent="0.2">
      <c r="A433">
        <v>2019</v>
      </c>
      <c r="B433" t="s">
        <v>854</v>
      </c>
      <c r="C433" t="s">
        <v>466</v>
      </c>
      <c r="D433" s="12">
        <v>96704</v>
      </c>
      <c r="E433" t="s">
        <v>113</v>
      </c>
      <c r="F433" t="s">
        <v>114</v>
      </c>
      <c r="G433" t="s">
        <v>138</v>
      </c>
      <c r="I433" t="s">
        <v>121</v>
      </c>
      <c r="J433">
        <v>1993</v>
      </c>
      <c r="K433">
        <f t="shared" si="270"/>
        <v>26</v>
      </c>
      <c r="L433" t="s">
        <v>148</v>
      </c>
      <c r="M433" t="s">
        <v>149</v>
      </c>
      <c r="N433" t="s">
        <v>356</v>
      </c>
      <c r="O433" s="3">
        <v>1614157.37</v>
      </c>
      <c r="P433" s="3">
        <v>1614157.37</v>
      </c>
      <c r="Q433" s="3">
        <v>1372033.76</v>
      </c>
      <c r="R433" s="4">
        <f t="shared" si="269"/>
        <v>0.84999999721216768</v>
      </c>
      <c r="S433" s="5">
        <f t="shared" si="263"/>
        <v>1614157.3699999999</v>
      </c>
      <c r="T433" s="5">
        <v>1600501.93</v>
      </c>
      <c r="U433" s="5">
        <v>0</v>
      </c>
      <c r="V433" s="5">
        <v>0</v>
      </c>
      <c r="W433" s="5">
        <v>0</v>
      </c>
      <c r="X433" s="5">
        <v>1035.6600000000001</v>
      </c>
      <c r="Y433" s="5">
        <v>4666.34</v>
      </c>
      <c r="Z433" s="5">
        <v>0</v>
      </c>
      <c r="AA433" s="5">
        <v>3959.89</v>
      </c>
      <c r="AB433" s="5">
        <v>3893.55</v>
      </c>
      <c r="AC433" s="5">
        <v>100</v>
      </c>
      <c r="AE433" s="5">
        <v>0</v>
      </c>
      <c r="AF433" s="5">
        <v>0</v>
      </c>
      <c r="AH433" s="5">
        <v>0</v>
      </c>
      <c r="AJ433" s="3">
        <v>0</v>
      </c>
      <c r="AL433" s="6">
        <f t="shared" si="264"/>
        <v>100</v>
      </c>
      <c r="AM433" s="12">
        <v>99.154020527750646</v>
      </c>
      <c r="AN433" s="12">
        <v>0</v>
      </c>
      <c r="AO433" s="12">
        <v>0</v>
      </c>
      <c r="AP433" s="12">
        <v>0</v>
      </c>
      <c r="AQ433" s="12">
        <v>6.4161030346130382E-2</v>
      </c>
      <c r="AR433" s="12">
        <v>0.28908829378885159</v>
      </c>
      <c r="AS433" s="12">
        <v>0</v>
      </c>
      <c r="AT433" s="12">
        <v>0.24532242478934999</v>
      </c>
      <c r="AU433" s="12">
        <v>0.2412125405096035</v>
      </c>
      <c r="AV433" s="12">
        <v>6.1951828154153277E-3</v>
      </c>
      <c r="AW433" s="12">
        <v>0</v>
      </c>
      <c r="AX433" s="12">
        <v>0</v>
      </c>
      <c r="AY433" s="12">
        <v>0</v>
      </c>
      <c r="AZ433" s="12">
        <v>0</v>
      </c>
      <c r="BA433" s="12">
        <v>0</v>
      </c>
      <c r="BB433" s="12">
        <v>0</v>
      </c>
      <c r="BC433" s="12">
        <v>0</v>
      </c>
      <c r="BE433" s="12">
        <f t="shared" si="265"/>
        <v>0</v>
      </c>
      <c r="BF433" s="12">
        <f t="shared" si="266"/>
        <v>0.49273014811436877</v>
      </c>
      <c r="BG433" s="3">
        <f t="shared" si="268"/>
        <v>1614157.37</v>
      </c>
      <c r="BH433">
        <v>160775.47</v>
      </c>
      <c r="BI433">
        <v>463564.57</v>
      </c>
      <c r="BJ433">
        <v>238874.76</v>
      </c>
      <c r="BK433">
        <v>713266.38</v>
      </c>
      <c r="BL433">
        <v>1947.91</v>
      </c>
      <c r="BN433">
        <v>17573.41</v>
      </c>
      <c r="BO433">
        <v>0</v>
      </c>
      <c r="BP433">
        <v>16676.93</v>
      </c>
      <c r="BQ433">
        <v>1149.0999999999999</v>
      </c>
      <c r="BR433">
        <v>328.84</v>
      </c>
      <c r="BS433">
        <v>0</v>
      </c>
      <c r="BY433" t="s">
        <v>109</v>
      </c>
      <c r="BZ433" s="12">
        <f t="shared" si="250"/>
        <v>100</v>
      </c>
      <c r="CA433" s="12">
        <v>1</v>
      </c>
      <c r="CB433" s="12">
        <v>1</v>
      </c>
      <c r="CC433" s="12">
        <v>1</v>
      </c>
      <c r="CD433" s="12">
        <v>0</v>
      </c>
      <c r="CE433" s="12">
        <v>0</v>
      </c>
      <c r="CF433" s="12" t="s">
        <v>357</v>
      </c>
      <c r="CG433" s="12">
        <v>0</v>
      </c>
      <c r="CH433" s="12">
        <v>0</v>
      </c>
      <c r="CI433" s="12">
        <v>1</v>
      </c>
      <c r="CJ433" s="12">
        <v>0</v>
      </c>
      <c r="CK433" s="12">
        <v>0</v>
      </c>
      <c r="CM433" s="12" t="s">
        <v>357</v>
      </c>
      <c r="CP433" s="12">
        <v>96</v>
      </c>
      <c r="CQ433" t="s">
        <v>592</v>
      </c>
      <c r="CR433" s="12">
        <f t="shared" si="271"/>
        <v>2</v>
      </c>
      <c r="CS433" s="12">
        <f t="shared" si="272"/>
        <v>0</v>
      </c>
      <c r="CT433" s="12">
        <f t="shared" si="273"/>
        <v>1</v>
      </c>
      <c r="CU433" s="12">
        <f t="shared" si="274"/>
        <v>96</v>
      </c>
      <c r="CV433" t="s">
        <v>109</v>
      </c>
      <c r="CW433" s="5">
        <v>2962.63</v>
      </c>
      <c r="CX433" t="s">
        <v>110</v>
      </c>
    </row>
    <row r="434" spans="1:102" x14ac:dyDescent="0.2">
      <c r="A434">
        <v>2019</v>
      </c>
      <c r="B434" t="s">
        <v>855</v>
      </c>
      <c r="C434" t="s">
        <v>146</v>
      </c>
      <c r="D434" s="12">
        <v>93721</v>
      </c>
      <c r="E434" t="s">
        <v>113</v>
      </c>
      <c r="F434" t="s">
        <v>114</v>
      </c>
      <c r="G434" t="s">
        <v>347</v>
      </c>
      <c r="I434" t="s">
        <v>121</v>
      </c>
      <c r="J434">
        <v>2015</v>
      </c>
      <c r="K434">
        <f t="shared" si="270"/>
        <v>4</v>
      </c>
      <c r="L434" t="s">
        <v>122</v>
      </c>
      <c r="M434" t="s">
        <v>122</v>
      </c>
      <c r="N434" t="s">
        <v>360</v>
      </c>
      <c r="O434" s="3">
        <v>700000</v>
      </c>
      <c r="P434" s="3">
        <v>600000</v>
      </c>
      <c r="Q434" s="3">
        <v>1000000</v>
      </c>
      <c r="R434" s="4">
        <f t="shared" si="269"/>
        <v>1.4285714285714286</v>
      </c>
      <c r="S434" s="5">
        <f t="shared" si="263"/>
        <v>600000</v>
      </c>
      <c r="T434" s="5">
        <v>515000</v>
      </c>
      <c r="U434" s="5">
        <v>15000</v>
      </c>
      <c r="V434" s="5">
        <v>10000</v>
      </c>
      <c r="W434" s="5">
        <v>0</v>
      </c>
      <c r="X434" s="5">
        <v>10000</v>
      </c>
      <c r="Y434" s="5">
        <v>25000</v>
      </c>
      <c r="Z434" s="5">
        <v>3000</v>
      </c>
      <c r="AA434" s="5">
        <v>2000</v>
      </c>
      <c r="AB434" s="5">
        <v>10000</v>
      </c>
      <c r="AC434" s="5">
        <v>10000</v>
      </c>
      <c r="AD434" s="5">
        <v>0</v>
      </c>
      <c r="AE434" s="5">
        <v>0</v>
      </c>
      <c r="AF434" s="5">
        <v>0</v>
      </c>
      <c r="AH434" s="5">
        <v>0</v>
      </c>
      <c r="AJ434" s="3">
        <v>0</v>
      </c>
      <c r="AL434" s="6">
        <f t="shared" si="264"/>
        <v>100.00000000000001</v>
      </c>
      <c r="AM434" s="12">
        <v>85.833333333333329</v>
      </c>
      <c r="AN434" s="12">
        <v>2.5</v>
      </c>
      <c r="AO434" s="12">
        <v>1.6666666666666667</v>
      </c>
      <c r="AP434" s="12">
        <v>0</v>
      </c>
      <c r="AQ434" s="12">
        <v>1.6666666666666667</v>
      </c>
      <c r="AR434" s="12">
        <v>4.1666666666666661</v>
      </c>
      <c r="AS434" s="12">
        <v>0.5</v>
      </c>
      <c r="AT434" s="12">
        <v>0.33333333333333337</v>
      </c>
      <c r="AU434" s="12">
        <v>1.6666666666666667</v>
      </c>
      <c r="AV434" s="12">
        <v>1.6666666666666667</v>
      </c>
      <c r="AW434" s="12">
        <v>0</v>
      </c>
      <c r="AX434" s="12">
        <v>0</v>
      </c>
      <c r="AY434" s="12">
        <v>0</v>
      </c>
      <c r="AZ434" s="12">
        <v>0</v>
      </c>
      <c r="BA434" s="12">
        <v>0</v>
      </c>
      <c r="BB434" s="12">
        <v>0</v>
      </c>
      <c r="BC434" s="12">
        <v>0</v>
      </c>
      <c r="BE434" s="12">
        <f t="shared" si="265"/>
        <v>1.6666666666666667</v>
      </c>
      <c r="BF434" s="12">
        <f t="shared" si="266"/>
        <v>4.166666666666667</v>
      </c>
      <c r="BG434" s="3">
        <f t="shared" si="268"/>
        <v>600000</v>
      </c>
      <c r="BH434">
        <v>500000</v>
      </c>
      <c r="BI434">
        <v>0</v>
      </c>
      <c r="BJ434">
        <v>20000</v>
      </c>
      <c r="BK434">
        <v>10000</v>
      </c>
      <c r="BL434">
        <v>30000</v>
      </c>
      <c r="BO434">
        <v>0</v>
      </c>
      <c r="BQ434">
        <v>30000</v>
      </c>
      <c r="BR434">
        <v>10000</v>
      </c>
      <c r="BY434" t="s">
        <v>109</v>
      </c>
      <c r="BZ434" s="12">
        <f t="shared" si="250"/>
        <v>100</v>
      </c>
      <c r="CA434" s="12">
        <v>10</v>
      </c>
      <c r="CC434" s="12">
        <v>0</v>
      </c>
      <c r="CD434" s="12">
        <v>0</v>
      </c>
      <c r="CE434" s="12">
        <v>0</v>
      </c>
      <c r="CF434" s="12" t="s">
        <v>357</v>
      </c>
      <c r="CH434" s="12">
        <v>0</v>
      </c>
      <c r="CJ434" s="12">
        <v>0</v>
      </c>
      <c r="CK434" s="12">
        <v>0</v>
      </c>
      <c r="CM434" s="12" t="s">
        <v>357</v>
      </c>
      <c r="CP434" s="12">
        <v>90</v>
      </c>
      <c r="CQ434" t="s">
        <v>592</v>
      </c>
      <c r="CR434" s="12">
        <f t="shared" si="271"/>
        <v>0</v>
      </c>
      <c r="CS434" s="12">
        <f t="shared" si="272"/>
        <v>0</v>
      </c>
      <c r="CT434" s="12">
        <f t="shared" si="273"/>
        <v>0</v>
      </c>
      <c r="CU434" s="12">
        <f t="shared" si="274"/>
        <v>90</v>
      </c>
      <c r="CV434" t="s">
        <v>109</v>
      </c>
      <c r="CW434" s="5">
        <v>40000</v>
      </c>
      <c r="CX434" t="s">
        <v>116</v>
      </c>
    </row>
    <row r="435" spans="1:102" x14ac:dyDescent="0.2">
      <c r="A435">
        <v>2019</v>
      </c>
      <c r="B435" t="s">
        <v>856</v>
      </c>
      <c r="C435" t="s">
        <v>146</v>
      </c>
      <c r="D435" s="12">
        <v>93901</v>
      </c>
      <c r="E435" t="s">
        <v>113</v>
      </c>
      <c r="F435" t="s">
        <v>114</v>
      </c>
      <c r="G435" t="s">
        <v>120</v>
      </c>
      <c r="I435" t="s">
        <v>121</v>
      </c>
      <c r="J435">
        <v>2010</v>
      </c>
      <c r="K435">
        <f t="shared" si="270"/>
        <v>9</v>
      </c>
      <c r="L435" t="s">
        <v>131</v>
      </c>
      <c r="M435" t="s">
        <v>131</v>
      </c>
      <c r="N435" t="s">
        <v>360</v>
      </c>
      <c r="O435" s="3">
        <v>550000</v>
      </c>
      <c r="P435" s="3">
        <v>500000</v>
      </c>
      <c r="Q435" s="3">
        <v>500000</v>
      </c>
      <c r="R435" s="4">
        <f t="shared" si="269"/>
        <v>0.90909090909090906</v>
      </c>
      <c r="S435" s="5">
        <f t="shared" si="263"/>
        <v>500000</v>
      </c>
      <c r="T435" s="5">
        <v>150000</v>
      </c>
      <c r="U435" s="5">
        <v>0</v>
      </c>
      <c r="V435" s="5">
        <v>50000</v>
      </c>
      <c r="W435" s="5">
        <v>0</v>
      </c>
      <c r="X435" s="5">
        <v>0</v>
      </c>
      <c r="Y435" s="5">
        <v>0</v>
      </c>
      <c r="Z435" s="5">
        <v>0</v>
      </c>
      <c r="AA435" s="5">
        <v>0</v>
      </c>
      <c r="AB435" s="5">
        <v>0</v>
      </c>
      <c r="AC435" s="5">
        <v>0</v>
      </c>
      <c r="AE435" s="5">
        <v>0</v>
      </c>
      <c r="AF435" s="5">
        <v>300000</v>
      </c>
      <c r="AG435" s="5" t="s">
        <v>857</v>
      </c>
      <c r="AH435" s="5">
        <v>0</v>
      </c>
      <c r="AJ435" s="3">
        <v>0</v>
      </c>
      <c r="AL435" s="6">
        <f t="shared" si="264"/>
        <v>100</v>
      </c>
      <c r="AM435" s="12">
        <v>30</v>
      </c>
      <c r="AN435" s="12">
        <v>0</v>
      </c>
      <c r="AO435" s="12">
        <v>10</v>
      </c>
      <c r="AP435" s="12">
        <v>0</v>
      </c>
      <c r="AQ435" s="12">
        <v>0</v>
      </c>
      <c r="AR435" s="12">
        <v>0</v>
      </c>
      <c r="AS435" s="12">
        <v>0</v>
      </c>
      <c r="AT435" s="12">
        <v>0</v>
      </c>
      <c r="AU435" s="12">
        <v>0</v>
      </c>
      <c r="AV435" s="12">
        <v>0</v>
      </c>
      <c r="AW435" s="12">
        <v>0</v>
      </c>
      <c r="AX435" s="12">
        <v>0</v>
      </c>
      <c r="AY435" s="12">
        <v>60</v>
      </c>
      <c r="AZ435" s="12"/>
      <c r="BA435" s="12">
        <v>0</v>
      </c>
      <c r="BB435" s="12">
        <v>0</v>
      </c>
      <c r="BC435" s="12">
        <v>0</v>
      </c>
      <c r="BE435" s="12">
        <f t="shared" si="265"/>
        <v>10</v>
      </c>
      <c r="BF435" s="12">
        <f t="shared" si="266"/>
        <v>60</v>
      </c>
      <c r="BG435" s="3">
        <f t="shared" si="268"/>
        <v>500000</v>
      </c>
      <c r="BH435">
        <v>50000</v>
      </c>
      <c r="BI435">
        <v>100000</v>
      </c>
      <c r="BJ435">
        <v>200000</v>
      </c>
      <c r="BK435">
        <v>50000</v>
      </c>
      <c r="BO435">
        <v>0</v>
      </c>
      <c r="BP435">
        <v>100000</v>
      </c>
      <c r="BY435" t="s">
        <v>109</v>
      </c>
      <c r="BZ435" s="12">
        <f t="shared" si="250"/>
        <v>100</v>
      </c>
      <c r="CA435" s="12">
        <v>0</v>
      </c>
      <c r="CB435" s="12">
        <v>10</v>
      </c>
      <c r="CC435" s="12">
        <v>40</v>
      </c>
      <c r="CD435" s="12">
        <v>0</v>
      </c>
      <c r="CF435" s="12" t="s">
        <v>357</v>
      </c>
      <c r="CH435" s="12">
        <v>0</v>
      </c>
      <c r="CI435" s="12">
        <v>20</v>
      </c>
      <c r="CM435" s="12" t="s">
        <v>357</v>
      </c>
      <c r="CP435" s="12">
        <v>30</v>
      </c>
      <c r="CQ435" t="s">
        <v>592</v>
      </c>
      <c r="CR435" s="12">
        <f t="shared" si="271"/>
        <v>50</v>
      </c>
      <c r="CS435" s="12">
        <f t="shared" si="272"/>
        <v>0</v>
      </c>
      <c r="CT435" s="12">
        <f t="shared" si="273"/>
        <v>20</v>
      </c>
      <c r="CU435" s="12">
        <f t="shared" si="274"/>
        <v>30</v>
      </c>
      <c r="CW435">
        <v>0</v>
      </c>
      <c r="CX435" t="s">
        <v>110</v>
      </c>
    </row>
    <row r="436" spans="1:102" x14ac:dyDescent="0.2">
      <c r="A436">
        <v>2019</v>
      </c>
      <c r="B436" t="s">
        <v>858</v>
      </c>
      <c r="C436" t="s">
        <v>112</v>
      </c>
      <c r="D436" s="12">
        <v>98134</v>
      </c>
      <c r="E436" t="s">
        <v>113</v>
      </c>
      <c r="F436" t="s">
        <v>114</v>
      </c>
      <c r="G436" t="s">
        <v>120</v>
      </c>
      <c r="I436" t="s">
        <v>121</v>
      </c>
      <c r="J436">
        <v>2017</v>
      </c>
      <c r="K436">
        <f t="shared" si="270"/>
        <v>2</v>
      </c>
      <c r="L436" t="s">
        <v>108</v>
      </c>
      <c r="M436" t="s">
        <v>108</v>
      </c>
      <c r="N436" t="s">
        <v>356</v>
      </c>
      <c r="O436" s="3">
        <v>600000</v>
      </c>
      <c r="P436" s="3">
        <v>300000</v>
      </c>
      <c r="Q436" s="3">
        <v>220000</v>
      </c>
      <c r="R436" s="4">
        <f t="shared" si="269"/>
        <v>0.36666666666666664</v>
      </c>
      <c r="S436" s="5">
        <f t="shared" si="263"/>
        <v>300000</v>
      </c>
      <c r="T436" s="5">
        <v>234000</v>
      </c>
      <c r="U436" s="5">
        <v>0</v>
      </c>
      <c r="V436" s="5">
        <v>15000</v>
      </c>
      <c r="W436" s="5">
        <v>0</v>
      </c>
      <c r="X436" s="5">
        <v>18000</v>
      </c>
      <c r="Y436" s="5">
        <v>12000</v>
      </c>
      <c r="Z436" s="5">
        <v>6000</v>
      </c>
      <c r="AA436" s="5">
        <v>0</v>
      </c>
      <c r="AB436" s="5">
        <v>0</v>
      </c>
      <c r="AC436" s="5">
        <v>15000</v>
      </c>
      <c r="AE436" s="5">
        <v>0</v>
      </c>
      <c r="AF436" s="5">
        <v>0</v>
      </c>
      <c r="AH436" s="5">
        <v>0</v>
      </c>
      <c r="AJ436" s="3">
        <v>0</v>
      </c>
      <c r="AL436" s="6">
        <f t="shared" si="264"/>
        <v>100</v>
      </c>
      <c r="AM436" s="12">
        <v>78</v>
      </c>
      <c r="AN436" s="12">
        <v>0</v>
      </c>
      <c r="AO436" s="12">
        <v>5</v>
      </c>
      <c r="AP436" s="12">
        <v>0</v>
      </c>
      <c r="AQ436" s="12">
        <v>6</v>
      </c>
      <c r="AR436" s="12">
        <v>4</v>
      </c>
      <c r="AS436" s="12">
        <v>2</v>
      </c>
      <c r="AT436" s="12">
        <v>0</v>
      </c>
      <c r="AU436" s="12">
        <v>0</v>
      </c>
      <c r="AV436" s="12">
        <v>5</v>
      </c>
      <c r="AW436" s="12">
        <v>0</v>
      </c>
      <c r="AX436" s="12">
        <v>0</v>
      </c>
      <c r="AY436" s="12">
        <v>0</v>
      </c>
      <c r="AZ436" s="12">
        <v>0</v>
      </c>
      <c r="BA436" s="12">
        <v>0</v>
      </c>
      <c r="BB436" s="12">
        <v>0</v>
      </c>
      <c r="BC436" s="12">
        <v>0</v>
      </c>
      <c r="BE436" s="12">
        <f t="shared" si="265"/>
        <v>5</v>
      </c>
      <c r="BF436" s="12">
        <f t="shared" si="266"/>
        <v>7</v>
      </c>
      <c r="BG436" s="3">
        <f t="shared" si="268"/>
        <v>300000</v>
      </c>
      <c r="BJ436">
        <v>10000</v>
      </c>
      <c r="BK436">
        <v>210000</v>
      </c>
      <c r="BN436">
        <v>5000</v>
      </c>
      <c r="BO436">
        <v>65000</v>
      </c>
      <c r="BU436">
        <v>10000</v>
      </c>
      <c r="BV436" t="s">
        <v>859</v>
      </c>
      <c r="BY436" t="s">
        <v>109</v>
      </c>
      <c r="BZ436" s="12">
        <f t="shared" si="250"/>
        <v>100</v>
      </c>
      <c r="CC436" s="12">
        <v>0</v>
      </c>
      <c r="CD436" s="12">
        <v>0</v>
      </c>
      <c r="CF436" s="12" t="s">
        <v>357</v>
      </c>
      <c r="CG436" s="12">
        <v>0</v>
      </c>
      <c r="CH436" s="12">
        <v>20</v>
      </c>
      <c r="CM436" s="12" t="s">
        <v>357</v>
      </c>
      <c r="CN436" s="12">
        <v>5</v>
      </c>
      <c r="CO436" t="s">
        <v>859</v>
      </c>
      <c r="CP436" s="12">
        <v>75</v>
      </c>
      <c r="CQ436" t="s">
        <v>592</v>
      </c>
      <c r="CR436" s="12">
        <f t="shared" si="271"/>
        <v>0</v>
      </c>
      <c r="CS436" s="12">
        <f t="shared" si="272"/>
        <v>0</v>
      </c>
      <c r="CT436" s="12">
        <f t="shared" si="273"/>
        <v>20</v>
      </c>
      <c r="CU436" s="12">
        <f t="shared" si="274"/>
        <v>80</v>
      </c>
      <c r="CX436" t="s">
        <v>126</v>
      </c>
    </row>
    <row r="437" spans="1:102" x14ac:dyDescent="0.2">
      <c r="A437">
        <v>2019</v>
      </c>
      <c r="B437" t="s">
        <v>860</v>
      </c>
      <c r="C437" t="s">
        <v>466</v>
      </c>
      <c r="D437" s="12">
        <v>96791</v>
      </c>
      <c r="E437" t="s">
        <v>113</v>
      </c>
      <c r="F437" t="s">
        <v>114</v>
      </c>
      <c r="G437" t="s">
        <v>120</v>
      </c>
      <c r="I437" t="s">
        <v>121</v>
      </c>
      <c r="J437">
        <v>2015</v>
      </c>
      <c r="K437">
        <f t="shared" si="270"/>
        <v>4</v>
      </c>
      <c r="L437" t="s">
        <v>122</v>
      </c>
      <c r="M437" t="s">
        <v>122</v>
      </c>
      <c r="N437" t="s">
        <v>360</v>
      </c>
      <c r="O437" s="3">
        <v>306474</v>
      </c>
      <c r="P437" s="3">
        <v>267474</v>
      </c>
      <c r="Q437" s="3">
        <v>288227</v>
      </c>
      <c r="R437" s="4">
        <f t="shared" si="269"/>
        <v>0.94046150733830602</v>
      </c>
      <c r="S437" s="5">
        <f t="shared" si="263"/>
        <v>267474</v>
      </c>
      <c r="T437" s="5">
        <v>236474</v>
      </c>
      <c r="U437" s="5">
        <v>0</v>
      </c>
      <c r="V437" s="5">
        <v>5000</v>
      </c>
      <c r="W437" s="5">
        <v>5000</v>
      </c>
      <c r="X437" s="5">
        <v>3000</v>
      </c>
      <c r="Y437" s="5">
        <v>8000</v>
      </c>
      <c r="Z437" s="5">
        <v>0</v>
      </c>
      <c r="AA437" s="5">
        <v>0</v>
      </c>
      <c r="AB437" s="5">
        <v>0</v>
      </c>
      <c r="AC437" s="5">
        <v>10000</v>
      </c>
      <c r="AD437" s="5">
        <v>0</v>
      </c>
      <c r="AE437" s="5">
        <v>0</v>
      </c>
      <c r="AF437" s="5">
        <v>0</v>
      </c>
      <c r="AH437" s="5">
        <v>0</v>
      </c>
      <c r="AJ437" s="3">
        <v>0</v>
      </c>
      <c r="AL437" s="6">
        <f t="shared" si="264"/>
        <v>99.999999999999986</v>
      </c>
      <c r="AM437" s="12">
        <v>88.41008845719584</v>
      </c>
      <c r="AN437" s="12">
        <v>0</v>
      </c>
      <c r="AO437" s="12">
        <v>1.8693405714200257</v>
      </c>
      <c r="AP437" s="12">
        <v>1.8693405714200257</v>
      </c>
      <c r="AQ437" s="12">
        <v>1.1216043428520155</v>
      </c>
      <c r="AR437" s="12">
        <v>2.9909449142720415</v>
      </c>
      <c r="AS437" s="12">
        <v>0</v>
      </c>
      <c r="AT437" s="12">
        <v>0</v>
      </c>
      <c r="AU437" s="12">
        <v>0</v>
      </c>
      <c r="AV437" s="12">
        <v>3.7386811428400515</v>
      </c>
      <c r="AW437" s="12">
        <v>0</v>
      </c>
      <c r="AX437" s="12">
        <v>0</v>
      </c>
      <c r="AY437" s="12">
        <v>0</v>
      </c>
      <c r="AZ437" s="12">
        <v>0</v>
      </c>
      <c r="BA437" s="12">
        <v>0</v>
      </c>
      <c r="BB437" s="12">
        <v>0</v>
      </c>
      <c r="BC437" s="12">
        <v>0</v>
      </c>
      <c r="BE437" s="12">
        <f t="shared" si="265"/>
        <v>3.7386811428400515</v>
      </c>
      <c r="BF437" s="12">
        <f t="shared" si="266"/>
        <v>3.7386811428400515</v>
      </c>
      <c r="BG437" s="3">
        <f t="shared" si="268"/>
        <v>267474</v>
      </c>
      <c r="BH437">
        <v>11432</v>
      </c>
      <c r="BI437">
        <v>0</v>
      </c>
      <c r="BJ437">
        <v>100000</v>
      </c>
      <c r="BK437">
        <v>156042</v>
      </c>
      <c r="BL437">
        <v>0</v>
      </c>
      <c r="BN437">
        <v>0</v>
      </c>
      <c r="BO437">
        <v>0</v>
      </c>
      <c r="BP437">
        <v>0</v>
      </c>
      <c r="BQ437">
        <v>0</v>
      </c>
      <c r="BR437">
        <v>0</v>
      </c>
      <c r="BS437">
        <v>0</v>
      </c>
      <c r="BY437" t="s">
        <v>109</v>
      </c>
      <c r="BZ437" s="12">
        <f t="shared" si="250"/>
        <v>100</v>
      </c>
      <c r="CA437" s="12">
        <v>9</v>
      </c>
      <c r="CC437" s="12">
        <v>0</v>
      </c>
      <c r="CD437" s="12">
        <v>1</v>
      </c>
      <c r="CF437" s="12" t="s">
        <v>357</v>
      </c>
      <c r="CH437" s="12">
        <v>0</v>
      </c>
      <c r="CM437" s="12" t="s">
        <v>357</v>
      </c>
      <c r="CP437" s="12">
        <v>90</v>
      </c>
      <c r="CQ437" t="s">
        <v>592</v>
      </c>
      <c r="CR437" s="12">
        <f t="shared" si="271"/>
        <v>0</v>
      </c>
      <c r="CS437" s="12">
        <f t="shared" si="272"/>
        <v>0</v>
      </c>
      <c r="CT437" s="12">
        <f t="shared" si="273"/>
        <v>0</v>
      </c>
      <c r="CU437" s="12">
        <f t="shared" si="274"/>
        <v>90</v>
      </c>
      <c r="CX437" t="s">
        <v>116</v>
      </c>
    </row>
    <row r="438" spans="1:102" x14ac:dyDescent="0.2">
      <c r="A438">
        <v>2019</v>
      </c>
      <c r="B438" t="s">
        <v>861</v>
      </c>
      <c r="C438" t="s">
        <v>466</v>
      </c>
      <c r="D438" s="12">
        <v>96729</v>
      </c>
      <c r="E438" t="s">
        <v>113</v>
      </c>
      <c r="F438" t="s">
        <v>114</v>
      </c>
      <c r="G438" t="s">
        <v>106</v>
      </c>
      <c r="I438" t="s">
        <v>106</v>
      </c>
      <c r="J438">
        <v>2015</v>
      </c>
      <c r="K438">
        <f t="shared" si="270"/>
        <v>4</v>
      </c>
      <c r="L438" t="s">
        <v>122</v>
      </c>
      <c r="M438" t="s">
        <v>122</v>
      </c>
      <c r="N438" t="s">
        <v>381</v>
      </c>
      <c r="O438" s="3">
        <v>305023.19</v>
      </c>
      <c r="P438" s="3">
        <v>130648.99</v>
      </c>
      <c r="Q438" s="3">
        <v>185503.75</v>
      </c>
      <c r="R438" s="4">
        <f t="shared" si="269"/>
        <v>0.6081627760826972</v>
      </c>
      <c r="S438" s="5">
        <f t="shared" si="263"/>
        <v>126727.07</v>
      </c>
      <c r="T438" s="5">
        <v>90067.32</v>
      </c>
      <c r="U438" s="5">
        <v>0</v>
      </c>
      <c r="V438" s="5">
        <v>22930.37</v>
      </c>
      <c r="W438" s="5">
        <v>0</v>
      </c>
      <c r="X438" s="5">
        <v>0</v>
      </c>
      <c r="Y438" s="5">
        <v>457.22</v>
      </c>
      <c r="Z438" s="5">
        <v>0</v>
      </c>
      <c r="AA438" s="5">
        <v>2217.2600000000002</v>
      </c>
      <c r="AB438" s="5">
        <v>0</v>
      </c>
      <c r="AC438" s="5">
        <v>9819.08</v>
      </c>
      <c r="AE438" s="5">
        <v>0</v>
      </c>
      <c r="AF438" s="5">
        <v>980</v>
      </c>
      <c r="AG438" s="5" t="s">
        <v>239</v>
      </c>
      <c r="AH438" s="5">
        <v>21</v>
      </c>
      <c r="AI438" t="s">
        <v>208</v>
      </c>
      <c r="AJ438" s="3">
        <v>234.82</v>
      </c>
      <c r="AL438" s="6">
        <f t="shared" si="264"/>
        <v>99.999999999999986</v>
      </c>
      <c r="AM438" s="12">
        <v>71.071887008829293</v>
      </c>
      <c r="AN438" s="12">
        <v>0</v>
      </c>
      <c r="AO438" s="12">
        <v>18.094295086282671</v>
      </c>
      <c r="AP438" s="12">
        <v>0</v>
      </c>
      <c r="AQ438" s="12">
        <v>0</v>
      </c>
      <c r="AR438" s="12">
        <v>0.36079110800873088</v>
      </c>
      <c r="AS438" s="12">
        <v>0</v>
      </c>
      <c r="AT438" s="12">
        <v>1.7496340758134787</v>
      </c>
      <c r="AU438" s="12">
        <v>0</v>
      </c>
      <c r="AV438" s="12">
        <v>7.7482103863049936</v>
      </c>
      <c r="AW438" s="12">
        <v>0</v>
      </c>
      <c r="AX438" s="12">
        <v>0</v>
      </c>
      <c r="AY438" s="12">
        <v>0.77331544081307957</v>
      </c>
      <c r="AZ438" s="12"/>
      <c r="BA438" s="12">
        <v>1.6571045160280278E-2</v>
      </c>
      <c r="BB438" s="12"/>
      <c r="BC438" s="12">
        <v>0.18529584878747687</v>
      </c>
      <c r="BE438" s="12">
        <f t="shared" si="265"/>
        <v>18.094295086282671</v>
      </c>
      <c r="BF438" s="12">
        <f t="shared" si="266"/>
        <v>10.473026796879308</v>
      </c>
      <c r="BG438" s="3">
        <f t="shared" si="268"/>
        <v>130648.99</v>
      </c>
      <c r="BH438">
        <v>130648.99</v>
      </c>
      <c r="BO438">
        <v>0</v>
      </c>
      <c r="BY438" t="s">
        <v>109</v>
      </c>
      <c r="BZ438" s="12">
        <f t="shared" si="250"/>
        <v>100</v>
      </c>
      <c r="CA438" s="12">
        <v>30</v>
      </c>
      <c r="CF438" s="12" t="s">
        <v>357</v>
      </c>
      <c r="CH438" s="12">
        <v>0</v>
      </c>
      <c r="CM438" s="12" t="s">
        <v>357</v>
      </c>
      <c r="CP438" s="12">
        <v>70</v>
      </c>
      <c r="CQ438" t="s">
        <v>592</v>
      </c>
      <c r="CR438" s="12">
        <f t="shared" si="271"/>
        <v>0</v>
      </c>
      <c r="CS438" s="12">
        <f t="shared" si="272"/>
        <v>0</v>
      </c>
      <c r="CT438" s="12">
        <f t="shared" si="273"/>
        <v>0</v>
      </c>
      <c r="CU438" s="12">
        <f t="shared" si="274"/>
        <v>70</v>
      </c>
      <c r="CV438" t="s">
        <v>109</v>
      </c>
      <c r="CW438" s="5">
        <v>14843.94</v>
      </c>
      <c r="CX438" t="s">
        <v>116</v>
      </c>
    </row>
    <row r="439" spans="1:102" x14ac:dyDescent="0.2">
      <c r="A439">
        <v>2019</v>
      </c>
      <c r="B439" t="s">
        <v>862</v>
      </c>
      <c r="C439" t="s">
        <v>659</v>
      </c>
      <c r="D439" s="12">
        <v>99603</v>
      </c>
      <c r="E439" t="s">
        <v>113</v>
      </c>
      <c r="F439" t="s">
        <v>114</v>
      </c>
      <c r="G439" t="s">
        <v>106</v>
      </c>
      <c r="I439" t="s">
        <v>106</v>
      </c>
      <c r="J439">
        <v>2016</v>
      </c>
      <c r="K439">
        <f t="shared" si="270"/>
        <v>3</v>
      </c>
      <c r="L439" t="s">
        <v>122</v>
      </c>
      <c r="M439" t="s">
        <v>122</v>
      </c>
      <c r="N439" t="s">
        <v>381</v>
      </c>
      <c r="O439" s="3">
        <v>10000</v>
      </c>
      <c r="P439" s="3">
        <v>45000</v>
      </c>
      <c r="S439" s="5">
        <f t="shared" si="263"/>
        <v>44350</v>
      </c>
      <c r="T439" s="5">
        <v>35000</v>
      </c>
      <c r="U439" s="5">
        <v>0</v>
      </c>
      <c r="V439" s="5">
        <v>6000</v>
      </c>
      <c r="W439" s="5">
        <v>1000</v>
      </c>
      <c r="X439" s="5">
        <v>0</v>
      </c>
      <c r="Y439" s="5">
        <v>500</v>
      </c>
      <c r="Z439" s="5">
        <v>0</v>
      </c>
      <c r="AA439" s="5">
        <v>100</v>
      </c>
      <c r="AB439" s="5">
        <v>50</v>
      </c>
      <c r="AC439" s="5">
        <v>1700</v>
      </c>
      <c r="AD439" s="5">
        <v>0</v>
      </c>
      <c r="AE439" s="5">
        <v>0</v>
      </c>
      <c r="AF439" s="5">
        <v>0</v>
      </c>
      <c r="AH439" s="5">
        <v>0</v>
      </c>
      <c r="AJ439" s="3">
        <v>0</v>
      </c>
      <c r="AL439" s="6">
        <f t="shared" si="264"/>
        <v>100.00000000000001</v>
      </c>
      <c r="AM439" s="12">
        <v>78.917700112739581</v>
      </c>
      <c r="AN439" s="12">
        <v>0</v>
      </c>
      <c r="AO439" s="12">
        <v>13.528748590755354</v>
      </c>
      <c r="AP439" s="12">
        <v>2.254791431792559</v>
      </c>
      <c r="AQ439" s="12">
        <v>0</v>
      </c>
      <c r="AR439" s="12">
        <v>1.1273957158962795</v>
      </c>
      <c r="AS439" s="12">
        <v>0</v>
      </c>
      <c r="AT439" s="12">
        <v>0.22547914317925591</v>
      </c>
      <c r="AU439" s="12">
        <v>0.11273957158962795</v>
      </c>
      <c r="AV439" s="12">
        <v>3.8331454340473505</v>
      </c>
      <c r="AW439" s="12">
        <v>0</v>
      </c>
      <c r="AX439" s="12">
        <v>0</v>
      </c>
      <c r="AY439" s="12">
        <v>0</v>
      </c>
      <c r="AZ439" s="12">
        <v>0</v>
      </c>
      <c r="BA439" s="12">
        <v>0</v>
      </c>
      <c r="BB439" s="12">
        <v>0</v>
      </c>
      <c r="BC439" s="12">
        <v>0</v>
      </c>
      <c r="BE439" s="12">
        <f t="shared" si="265"/>
        <v>15.783540022547914</v>
      </c>
      <c r="BF439" s="12">
        <f t="shared" si="266"/>
        <v>4.1713641488162345</v>
      </c>
      <c r="BG439" s="3">
        <f t="shared" si="268"/>
        <v>45000</v>
      </c>
      <c r="BH439">
        <v>45000</v>
      </c>
      <c r="BY439" t="s">
        <v>109</v>
      </c>
      <c r="BZ439" s="12">
        <f t="shared" si="250"/>
        <v>100</v>
      </c>
      <c r="CA439" s="12">
        <v>10</v>
      </c>
      <c r="CF439" s="12" t="s">
        <v>357</v>
      </c>
      <c r="CH439" s="12">
        <v>0</v>
      </c>
      <c r="CM439" s="12" t="s">
        <v>357</v>
      </c>
      <c r="CP439" s="12">
        <v>90</v>
      </c>
      <c r="CQ439" t="s">
        <v>592</v>
      </c>
      <c r="CR439" s="12">
        <f t="shared" si="271"/>
        <v>0</v>
      </c>
      <c r="CS439" s="12">
        <f t="shared" si="272"/>
        <v>0</v>
      </c>
      <c r="CT439" s="12">
        <f t="shared" si="273"/>
        <v>0</v>
      </c>
      <c r="CU439" s="12">
        <f t="shared" si="274"/>
        <v>90</v>
      </c>
      <c r="CW439">
        <v>0</v>
      </c>
      <c r="CX439" t="s">
        <v>110</v>
      </c>
    </row>
    <row r="440" spans="1:102" x14ac:dyDescent="0.2">
      <c r="A440">
        <v>2019</v>
      </c>
      <c r="B440" t="s">
        <v>863</v>
      </c>
      <c r="C440" t="s">
        <v>466</v>
      </c>
      <c r="D440" s="12">
        <v>96792</v>
      </c>
      <c r="E440" t="s">
        <v>113</v>
      </c>
      <c r="F440" t="s">
        <v>114</v>
      </c>
      <c r="G440" t="s">
        <v>106</v>
      </c>
      <c r="I440" t="s">
        <v>106</v>
      </c>
      <c r="J440">
        <v>2017</v>
      </c>
      <c r="K440">
        <f t="shared" si="270"/>
        <v>2</v>
      </c>
      <c r="L440" t="s">
        <v>108</v>
      </c>
      <c r="M440" t="s">
        <v>108</v>
      </c>
      <c r="N440" t="s">
        <v>356</v>
      </c>
      <c r="O440" s="3">
        <v>120000</v>
      </c>
      <c r="P440" s="3">
        <v>30000</v>
      </c>
      <c r="Q440" s="3">
        <v>120000</v>
      </c>
      <c r="R440" s="4">
        <f>Q440/O440</f>
        <v>1</v>
      </c>
      <c r="S440" s="5">
        <f t="shared" si="263"/>
        <v>30000</v>
      </c>
      <c r="T440" s="5">
        <v>5000</v>
      </c>
      <c r="U440" s="5">
        <v>0</v>
      </c>
      <c r="V440" s="5">
        <v>0</v>
      </c>
      <c r="W440" s="5">
        <v>0</v>
      </c>
      <c r="X440" s="5">
        <v>0</v>
      </c>
      <c r="Y440" s="5">
        <v>0</v>
      </c>
      <c r="Z440" s="5">
        <v>0</v>
      </c>
      <c r="AA440" s="5">
        <v>0</v>
      </c>
      <c r="AB440" s="5">
        <v>0</v>
      </c>
      <c r="AC440" s="5">
        <v>5000</v>
      </c>
      <c r="AE440" s="5">
        <v>0</v>
      </c>
      <c r="AF440" s="5">
        <v>20000</v>
      </c>
      <c r="AG440" s="5" t="s">
        <v>864</v>
      </c>
      <c r="AH440" s="5">
        <v>0</v>
      </c>
      <c r="AJ440" s="3">
        <v>0</v>
      </c>
      <c r="AL440" s="6">
        <f t="shared" si="264"/>
        <v>99.999999999999986</v>
      </c>
      <c r="AM440" s="12">
        <v>16.666666666666664</v>
      </c>
      <c r="AN440" s="12">
        <v>0</v>
      </c>
      <c r="AO440" s="12">
        <v>0</v>
      </c>
      <c r="AP440" s="12">
        <v>0</v>
      </c>
      <c r="AQ440" s="12">
        <v>0</v>
      </c>
      <c r="AR440" s="12">
        <v>0</v>
      </c>
      <c r="AS440" s="12">
        <v>0</v>
      </c>
      <c r="AT440" s="12">
        <v>0</v>
      </c>
      <c r="AU440" s="12">
        <v>0</v>
      </c>
      <c r="AV440" s="12">
        <v>16.666666666666664</v>
      </c>
      <c r="AW440" s="12">
        <v>0</v>
      </c>
      <c r="AX440" s="12">
        <v>0</v>
      </c>
      <c r="AY440" s="12">
        <v>66.666666666666657</v>
      </c>
      <c r="AZ440" s="12"/>
      <c r="BA440" s="12">
        <v>0</v>
      </c>
      <c r="BB440" s="12">
        <v>0</v>
      </c>
      <c r="BC440" s="12">
        <v>0</v>
      </c>
      <c r="BE440" s="12">
        <f t="shared" si="265"/>
        <v>0</v>
      </c>
      <c r="BF440" s="12">
        <f t="shared" si="266"/>
        <v>83.333333333333314</v>
      </c>
      <c r="BG440" s="3">
        <f t="shared" si="268"/>
        <v>30000</v>
      </c>
      <c r="BH440">
        <v>5000</v>
      </c>
      <c r="BJ440">
        <v>12500</v>
      </c>
      <c r="BK440">
        <v>12500</v>
      </c>
      <c r="BO440">
        <v>0</v>
      </c>
      <c r="BY440" t="s">
        <v>109</v>
      </c>
      <c r="BZ440" s="12">
        <f t="shared" si="250"/>
        <v>100</v>
      </c>
      <c r="CA440" s="12">
        <v>15</v>
      </c>
      <c r="CC440" s="12">
        <v>5</v>
      </c>
      <c r="CD440" s="12">
        <v>0</v>
      </c>
      <c r="CF440" s="12" t="s">
        <v>357</v>
      </c>
      <c r="CH440" s="12">
        <v>0</v>
      </c>
      <c r="CM440" s="12" t="s">
        <v>357</v>
      </c>
      <c r="CP440" s="12">
        <v>80</v>
      </c>
      <c r="CQ440" t="s">
        <v>592</v>
      </c>
      <c r="CR440" s="12">
        <f t="shared" si="271"/>
        <v>5</v>
      </c>
      <c r="CS440" s="12">
        <f t="shared" si="272"/>
        <v>0</v>
      </c>
      <c r="CT440" s="12">
        <f t="shared" si="273"/>
        <v>0</v>
      </c>
      <c r="CU440" s="12">
        <f t="shared" si="274"/>
        <v>80</v>
      </c>
      <c r="CX440" t="s">
        <v>126</v>
      </c>
    </row>
    <row r="441" spans="1:102" x14ac:dyDescent="0.2">
      <c r="A441">
        <v>2019</v>
      </c>
      <c r="B441" t="s">
        <v>865</v>
      </c>
      <c r="C441" t="s">
        <v>266</v>
      </c>
      <c r="D441" s="12">
        <v>21152</v>
      </c>
      <c r="E441" t="s">
        <v>119</v>
      </c>
      <c r="F441" t="s">
        <v>105</v>
      </c>
      <c r="G441" t="s">
        <v>120</v>
      </c>
      <c r="I441" t="s">
        <v>121</v>
      </c>
      <c r="J441">
        <v>2015</v>
      </c>
      <c r="K441">
        <f t="shared" si="270"/>
        <v>4</v>
      </c>
      <c r="L441" t="s">
        <v>122</v>
      </c>
      <c r="M441" t="s">
        <v>122</v>
      </c>
      <c r="N441" t="s">
        <v>360</v>
      </c>
      <c r="O441" s="3">
        <v>213071</v>
      </c>
      <c r="P441" s="3">
        <v>157414</v>
      </c>
      <c r="Q441" s="3">
        <v>184264</v>
      </c>
      <c r="R441" s="4">
        <f>Q441/O441</f>
        <v>0.86480093489963439</v>
      </c>
      <c r="S441" s="5">
        <f t="shared" si="263"/>
        <v>153414</v>
      </c>
      <c r="T441" s="5">
        <v>122988</v>
      </c>
      <c r="U441" s="5">
        <v>0</v>
      </c>
      <c r="V441" s="5">
        <v>5330</v>
      </c>
      <c r="W441" s="5">
        <v>0</v>
      </c>
      <c r="X441" s="5">
        <v>2509</v>
      </c>
      <c r="Y441" s="5">
        <v>15235</v>
      </c>
      <c r="Z441" s="5">
        <v>6000</v>
      </c>
      <c r="AA441" s="5">
        <v>0</v>
      </c>
      <c r="AB441" s="5">
        <v>0</v>
      </c>
      <c r="AC441" s="5">
        <v>852</v>
      </c>
      <c r="AD441" s="5">
        <v>0</v>
      </c>
      <c r="AE441" s="5">
        <v>0</v>
      </c>
      <c r="AF441" s="5">
        <v>500</v>
      </c>
      <c r="AG441" s="5" t="s">
        <v>866</v>
      </c>
      <c r="AH441" s="5">
        <v>0</v>
      </c>
      <c r="AJ441" s="3">
        <v>0</v>
      </c>
      <c r="AL441" s="6">
        <f t="shared" si="264"/>
        <v>100</v>
      </c>
      <c r="AM441" s="12">
        <v>80.167390199069189</v>
      </c>
      <c r="AN441" s="12">
        <v>0</v>
      </c>
      <c r="AO441" s="12">
        <v>3.4742591940761596</v>
      </c>
      <c r="AP441" s="12">
        <v>0</v>
      </c>
      <c r="AQ441" s="12">
        <v>1.6354439620895094</v>
      </c>
      <c r="AR441" s="12">
        <v>9.9306451823171287</v>
      </c>
      <c r="AS441" s="12">
        <v>3.9109859595604051</v>
      </c>
      <c r="AT441" s="12">
        <v>0</v>
      </c>
      <c r="AU441" s="12">
        <v>0</v>
      </c>
      <c r="AV441" s="12">
        <v>0.55536000625757753</v>
      </c>
      <c r="AW441" s="12">
        <v>0</v>
      </c>
      <c r="AX441" s="12">
        <v>0</v>
      </c>
      <c r="AY441" s="12">
        <v>0.32591549663003377</v>
      </c>
      <c r="AZ441" s="12"/>
      <c r="BA441" s="12">
        <v>0</v>
      </c>
      <c r="BB441" s="12">
        <v>0</v>
      </c>
      <c r="BC441" s="12">
        <v>0</v>
      </c>
      <c r="BE441" s="12">
        <f t="shared" si="265"/>
        <v>3.4742591940761596</v>
      </c>
      <c r="BF441" s="12">
        <f t="shared" si="266"/>
        <v>4.7922614624480167</v>
      </c>
      <c r="BG441" s="3">
        <f t="shared" si="268"/>
        <v>157414</v>
      </c>
      <c r="BH441">
        <v>0</v>
      </c>
      <c r="BI441">
        <v>0</v>
      </c>
      <c r="BJ441">
        <v>0</v>
      </c>
      <c r="BK441">
        <v>157414</v>
      </c>
      <c r="BL441">
        <v>0</v>
      </c>
      <c r="BM441">
        <v>0</v>
      </c>
      <c r="BN441">
        <v>0</v>
      </c>
      <c r="BO441">
        <v>0</v>
      </c>
      <c r="BP441">
        <v>0</v>
      </c>
      <c r="BQ441">
        <v>0</v>
      </c>
      <c r="BR441">
        <v>0</v>
      </c>
      <c r="BS441">
        <v>0</v>
      </c>
      <c r="BT441">
        <v>0</v>
      </c>
      <c r="BU441">
        <v>0</v>
      </c>
      <c r="BV441">
        <v>0</v>
      </c>
      <c r="BW441">
        <v>0</v>
      </c>
      <c r="BY441" t="s">
        <v>109</v>
      </c>
      <c r="BZ441" s="12">
        <f t="shared" si="250"/>
        <v>100</v>
      </c>
      <c r="CA441" s="10">
        <v>0</v>
      </c>
      <c r="CB441" s="10">
        <v>0</v>
      </c>
      <c r="CC441" s="10">
        <v>0</v>
      </c>
      <c r="CD441" s="10">
        <v>100</v>
      </c>
      <c r="CE441" s="10">
        <v>0</v>
      </c>
      <c r="CF441" s="10">
        <v>0</v>
      </c>
      <c r="CG441" s="10">
        <v>0</v>
      </c>
      <c r="CH441" s="10">
        <v>0</v>
      </c>
      <c r="CI441" s="10">
        <v>0</v>
      </c>
      <c r="CJ441" s="10">
        <v>0</v>
      </c>
      <c r="CK441" s="10">
        <v>0</v>
      </c>
      <c r="CL441" s="10">
        <v>0</v>
      </c>
      <c r="CM441" s="10">
        <v>0</v>
      </c>
      <c r="CN441" s="10">
        <v>0</v>
      </c>
      <c r="CO441" s="10"/>
      <c r="CP441" s="10">
        <v>0</v>
      </c>
      <c r="CR441" s="12">
        <f t="shared" si="271"/>
        <v>0</v>
      </c>
      <c r="CS441" s="12">
        <f t="shared" si="272"/>
        <v>0</v>
      </c>
      <c r="CT441" s="12">
        <f t="shared" si="273"/>
        <v>0</v>
      </c>
      <c r="CU441" s="12">
        <f t="shared" si="274"/>
        <v>0</v>
      </c>
      <c r="CX441" t="s">
        <v>110</v>
      </c>
    </row>
    <row r="442" spans="1:102" x14ac:dyDescent="0.2">
      <c r="A442">
        <v>2019</v>
      </c>
      <c r="B442" t="s">
        <v>867</v>
      </c>
      <c r="C442" t="s">
        <v>270</v>
      </c>
      <c r="D442" s="12">
        <v>23005</v>
      </c>
      <c r="E442" t="s">
        <v>119</v>
      </c>
      <c r="F442" t="s">
        <v>105</v>
      </c>
      <c r="G442" t="s">
        <v>138</v>
      </c>
      <c r="I442" t="s">
        <v>121</v>
      </c>
      <c r="J442">
        <v>1937</v>
      </c>
      <c r="K442">
        <f t="shared" si="270"/>
        <v>82</v>
      </c>
      <c r="L442" t="s">
        <v>148</v>
      </c>
      <c r="M442" t="s">
        <v>149</v>
      </c>
      <c r="N442" t="s">
        <v>356</v>
      </c>
      <c r="O442" s="3">
        <v>100000000</v>
      </c>
      <c r="P442" s="3">
        <v>85000000</v>
      </c>
      <c r="S442" s="5">
        <f t="shared" ref="S442:S462" si="275">SUM(T442:AJ442)</f>
        <v>85702000</v>
      </c>
      <c r="T442" s="5">
        <v>42000000</v>
      </c>
      <c r="U442" s="5">
        <v>18000000</v>
      </c>
      <c r="V442" s="5">
        <v>9000000</v>
      </c>
      <c r="W442" s="5">
        <v>0</v>
      </c>
      <c r="X442" s="5">
        <v>1200000</v>
      </c>
      <c r="Y442" s="5">
        <v>1000000</v>
      </c>
      <c r="Z442" s="5">
        <v>2000</v>
      </c>
      <c r="AA442" s="5">
        <v>9000000</v>
      </c>
      <c r="AB442" s="5">
        <v>5000000</v>
      </c>
      <c r="AC442" s="5">
        <v>500000</v>
      </c>
      <c r="AD442" s="5">
        <v>0</v>
      </c>
      <c r="AE442" s="5">
        <v>0</v>
      </c>
      <c r="AF442" s="5">
        <v>0</v>
      </c>
      <c r="AH442" s="5">
        <v>0</v>
      </c>
      <c r="AJ442" s="5">
        <v>0</v>
      </c>
      <c r="AL442" s="12">
        <f t="shared" ref="AL442:AL462" si="276">SUM(AM442:BC442)</f>
        <v>99.999999999999986</v>
      </c>
      <c r="AM442" s="12">
        <v>49.007024340155418</v>
      </c>
      <c r="AN442" s="12">
        <v>21.003010431495181</v>
      </c>
      <c r="AO442" s="12">
        <v>10.50150521574759</v>
      </c>
      <c r="AP442" s="12">
        <v>0</v>
      </c>
      <c r="AQ442" s="12">
        <v>1.4002006954330122</v>
      </c>
      <c r="AR442" s="12">
        <v>1.1668339128608434</v>
      </c>
      <c r="AS442" s="12">
        <v>2.333667825721687E-3</v>
      </c>
      <c r="AT442" s="12">
        <v>10.50150521574759</v>
      </c>
      <c r="AU442" s="12">
        <v>5.8341695643042168</v>
      </c>
      <c r="AV442" s="12">
        <v>0.58341695643042168</v>
      </c>
      <c r="AW442" s="12">
        <v>0</v>
      </c>
      <c r="AX442" s="12">
        <v>0</v>
      </c>
      <c r="AY442" s="12">
        <v>0</v>
      </c>
      <c r="BA442">
        <v>0</v>
      </c>
      <c r="BC442">
        <v>0</v>
      </c>
      <c r="BE442" s="12">
        <f t="shared" ref="BE442:BE462" si="277">AO442+AP442</f>
        <v>10.50150521574759</v>
      </c>
      <c r="BF442" s="12">
        <f t="shared" ref="BF442:BF462" si="278">SUM(AS442:AY442)+BA442+BC442</f>
        <v>16.92142540430795</v>
      </c>
      <c r="BG442" s="3">
        <f t="shared" si="268"/>
        <v>85250000</v>
      </c>
      <c r="BH442">
        <v>200000</v>
      </c>
      <c r="BI442">
        <v>10000000</v>
      </c>
      <c r="BJ442">
        <v>250000</v>
      </c>
      <c r="BK442">
        <v>12500000</v>
      </c>
      <c r="BO442">
        <v>0</v>
      </c>
      <c r="BP442">
        <v>20000000</v>
      </c>
      <c r="BQ442">
        <v>20000000</v>
      </c>
      <c r="BR442">
        <v>2500000</v>
      </c>
      <c r="BS442">
        <v>800000</v>
      </c>
      <c r="BU442">
        <v>19000000</v>
      </c>
      <c r="BV442" t="s">
        <v>868</v>
      </c>
      <c r="BY442" t="s">
        <v>109</v>
      </c>
      <c r="BZ442" s="12">
        <f t="shared" si="250"/>
        <v>100</v>
      </c>
      <c r="CA442" s="12">
        <v>0</v>
      </c>
      <c r="CB442" s="12">
        <v>8</v>
      </c>
      <c r="CC442" s="12">
        <v>0</v>
      </c>
      <c r="CD442" s="12">
        <v>9</v>
      </c>
      <c r="CF442" s="12" t="s">
        <v>357</v>
      </c>
      <c r="CH442" s="12">
        <v>0</v>
      </c>
      <c r="CI442" s="12">
        <v>15</v>
      </c>
      <c r="CJ442" s="12">
        <v>0</v>
      </c>
      <c r="CK442" s="12">
        <v>2</v>
      </c>
      <c r="CL442" s="12">
        <v>1</v>
      </c>
      <c r="CM442" s="12" t="s">
        <v>357</v>
      </c>
      <c r="CN442" s="12">
        <v>0</v>
      </c>
      <c r="CP442" s="12">
        <v>65</v>
      </c>
      <c r="CQ442" t="s">
        <v>592</v>
      </c>
      <c r="CR442" s="12">
        <f t="shared" si="271"/>
        <v>8</v>
      </c>
      <c r="CS442" s="12">
        <f t="shared" si="272"/>
        <v>0</v>
      </c>
      <c r="CT442" s="12">
        <f t="shared" si="273"/>
        <v>18</v>
      </c>
      <c r="CU442" s="12">
        <f t="shared" si="274"/>
        <v>65</v>
      </c>
      <c r="CW442">
        <v>0</v>
      </c>
    </row>
    <row r="443" spans="1:102" x14ac:dyDescent="0.2">
      <c r="A443">
        <v>2019</v>
      </c>
      <c r="B443" t="s">
        <v>869</v>
      </c>
      <c r="C443" t="s">
        <v>270</v>
      </c>
      <c r="D443" s="12">
        <v>20184</v>
      </c>
      <c r="E443" t="s">
        <v>119</v>
      </c>
      <c r="F443" t="s">
        <v>105</v>
      </c>
      <c r="G443" t="s">
        <v>208</v>
      </c>
      <c r="H443" t="s">
        <v>870</v>
      </c>
      <c r="I443" t="s">
        <v>208</v>
      </c>
      <c r="J443">
        <v>2016</v>
      </c>
      <c r="K443">
        <f t="shared" si="270"/>
        <v>3</v>
      </c>
      <c r="L443" t="s">
        <v>122</v>
      </c>
      <c r="M443" t="s">
        <v>122</v>
      </c>
      <c r="N443" t="s">
        <v>356</v>
      </c>
      <c r="O443" s="3">
        <v>3307732</v>
      </c>
      <c r="P443" s="3">
        <v>3307732</v>
      </c>
      <c r="Q443" s="3">
        <v>3000000</v>
      </c>
      <c r="R443" s="4">
        <f>Q443/O443</f>
        <v>0.90696586059571938</v>
      </c>
      <c r="S443" s="5">
        <f t="shared" si="275"/>
        <v>3307732</v>
      </c>
      <c r="T443" s="5">
        <v>0</v>
      </c>
      <c r="U443" s="5">
        <v>0</v>
      </c>
      <c r="V443" s="5">
        <v>3307000</v>
      </c>
      <c r="W443" s="5">
        <v>0</v>
      </c>
      <c r="X443" s="5">
        <v>0</v>
      </c>
      <c r="Y443" s="5">
        <v>732</v>
      </c>
      <c r="Z443" s="5">
        <v>0</v>
      </c>
      <c r="AA443" s="5">
        <v>0</v>
      </c>
      <c r="AB443" s="5">
        <v>0</v>
      </c>
      <c r="AC443" s="5">
        <v>0</v>
      </c>
      <c r="AD443" s="5">
        <v>0</v>
      </c>
      <c r="AE443" s="5">
        <v>0</v>
      </c>
      <c r="AF443" s="5">
        <v>0</v>
      </c>
      <c r="AH443" s="5">
        <v>0</v>
      </c>
      <c r="AJ443" s="3">
        <v>0</v>
      </c>
      <c r="AL443" s="6">
        <f t="shared" si="276"/>
        <v>100</v>
      </c>
      <c r="AM443" s="12">
        <v>0</v>
      </c>
      <c r="AN443" s="12">
        <v>0</v>
      </c>
      <c r="AO443" s="12">
        <v>99.977870033001466</v>
      </c>
      <c r="AP443" s="12">
        <v>0</v>
      </c>
      <c r="AQ443" s="12">
        <v>0</v>
      </c>
      <c r="AR443" s="12">
        <v>2.2129966998535554E-2</v>
      </c>
      <c r="AS443" s="12">
        <v>0</v>
      </c>
      <c r="AT443" s="12">
        <v>0</v>
      </c>
      <c r="AU443" s="12">
        <v>0</v>
      </c>
      <c r="AV443" s="12">
        <v>0</v>
      </c>
      <c r="AW443" s="12">
        <v>0</v>
      </c>
      <c r="AX443" s="12">
        <v>0</v>
      </c>
      <c r="AY443" s="12">
        <v>0</v>
      </c>
      <c r="AZ443" s="12">
        <v>0</v>
      </c>
      <c r="BA443" s="12">
        <v>0</v>
      </c>
      <c r="BB443" s="12">
        <v>0</v>
      </c>
      <c r="BC443" s="12">
        <v>0</v>
      </c>
      <c r="BE443" s="12">
        <f t="shared" si="277"/>
        <v>99.977870033001466</v>
      </c>
      <c r="BF443" s="12">
        <f t="shared" si="278"/>
        <v>0</v>
      </c>
      <c r="BG443" s="3">
        <f t="shared" si="268"/>
        <v>3307732</v>
      </c>
      <c r="BH443">
        <v>5000</v>
      </c>
      <c r="BI443">
        <v>277732</v>
      </c>
      <c r="BJ443">
        <v>3000000</v>
      </c>
      <c r="BK443">
        <v>25000</v>
      </c>
      <c r="BL443">
        <v>0</v>
      </c>
      <c r="BN443">
        <v>0</v>
      </c>
      <c r="BO443">
        <v>0</v>
      </c>
      <c r="BP443">
        <v>0</v>
      </c>
      <c r="BQ443">
        <v>0</v>
      </c>
      <c r="BR443">
        <v>0</v>
      </c>
      <c r="BS443">
        <v>0</v>
      </c>
      <c r="BY443" t="s">
        <v>109</v>
      </c>
      <c r="BZ443" s="12">
        <f t="shared" si="250"/>
        <v>100</v>
      </c>
      <c r="CA443" s="12">
        <v>0</v>
      </c>
      <c r="CB443" s="12">
        <v>0</v>
      </c>
      <c r="CC443" s="12">
        <v>20</v>
      </c>
      <c r="CD443" s="12">
        <v>0</v>
      </c>
      <c r="CF443" s="12" t="s">
        <v>357</v>
      </c>
      <c r="CH443" s="12">
        <v>0</v>
      </c>
      <c r="CM443" s="12" t="s">
        <v>357</v>
      </c>
      <c r="CP443" s="12">
        <v>80</v>
      </c>
      <c r="CQ443" t="s">
        <v>592</v>
      </c>
      <c r="CR443" s="12">
        <f t="shared" si="271"/>
        <v>20</v>
      </c>
      <c r="CS443" s="12">
        <f t="shared" si="272"/>
        <v>0</v>
      </c>
      <c r="CT443" s="12">
        <f t="shared" si="273"/>
        <v>0</v>
      </c>
      <c r="CU443" s="12">
        <f t="shared" si="274"/>
        <v>80</v>
      </c>
      <c r="CW443">
        <v>0</v>
      </c>
      <c r="CX443" t="s">
        <v>110</v>
      </c>
    </row>
    <row r="444" spans="1:102" x14ac:dyDescent="0.2">
      <c r="A444">
        <v>2019</v>
      </c>
      <c r="B444" t="s">
        <v>871</v>
      </c>
      <c r="C444" t="s">
        <v>270</v>
      </c>
      <c r="D444" s="12">
        <v>22903</v>
      </c>
      <c r="E444" t="s">
        <v>119</v>
      </c>
      <c r="F444" t="s">
        <v>105</v>
      </c>
      <c r="G444" t="s">
        <v>208</v>
      </c>
      <c r="H444" t="s">
        <v>872</v>
      </c>
      <c r="I444" t="s">
        <v>208</v>
      </c>
      <c r="J444">
        <v>2014</v>
      </c>
      <c r="K444">
        <f t="shared" si="270"/>
        <v>5</v>
      </c>
      <c r="L444" t="s">
        <v>122</v>
      </c>
      <c r="M444" t="s">
        <v>122</v>
      </c>
      <c r="N444" t="s">
        <v>360</v>
      </c>
      <c r="O444" s="3">
        <v>3305227</v>
      </c>
      <c r="P444" s="3">
        <v>2411157</v>
      </c>
      <c r="Q444" s="3">
        <v>3071059</v>
      </c>
      <c r="R444" s="4">
        <f>Q444/O444</f>
        <v>0.92915221859194541</v>
      </c>
      <c r="S444" s="5">
        <f t="shared" si="275"/>
        <v>2411157</v>
      </c>
      <c r="T444" s="5">
        <v>1428709</v>
      </c>
      <c r="U444" s="5">
        <v>1000</v>
      </c>
      <c r="V444" s="5">
        <v>477498</v>
      </c>
      <c r="W444" s="5">
        <v>1500</v>
      </c>
      <c r="X444" s="5">
        <v>123047</v>
      </c>
      <c r="Y444" s="5">
        <v>60953</v>
      </c>
      <c r="Z444" s="5">
        <v>46423</v>
      </c>
      <c r="AA444" s="5">
        <v>43579</v>
      </c>
      <c r="AB444" s="5">
        <v>0</v>
      </c>
      <c r="AC444" s="5">
        <v>144012</v>
      </c>
      <c r="AD444" s="5">
        <v>0</v>
      </c>
      <c r="AE444" s="5">
        <v>0</v>
      </c>
      <c r="AF444" s="5">
        <v>84436</v>
      </c>
      <c r="AG444" s="5" t="s">
        <v>873</v>
      </c>
      <c r="AH444" s="5">
        <v>0</v>
      </c>
      <c r="AJ444" s="3">
        <v>0</v>
      </c>
      <c r="AL444" s="6">
        <f t="shared" si="276"/>
        <v>100</v>
      </c>
      <c r="AM444" s="12">
        <v>59.254084242544138</v>
      </c>
      <c r="AN444" s="12">
        <v>4.1473865036577878E-2</v>
      </c>
      <c r="AO444" s="12">
        <v>19.803687607235862</v>
      </c>
      <c r="AP444" s="12">
        <v>6.221079755486681E-2</v>
      </c>
      <c r="AQ444" s="12">
        <v>5.1032346711557981</v>
      </c>
      <c r="AR444" s="12">
        <v>2.5279564955745313</v>
      </c>
      <c r="AS444" s="12">
        <v>1.9253412365930547</v>
      </c>
      <c r="AT444" s="12">
        <v>1.8073895644290274</v>
      </c>
      <c r="AU444" s="12">
        <v>0</v>
      </c>
      <c r="AV444" s="12">
        <v>5.9727342516476529</v>
      </c>
      <c r="AW444" s="12">
        <v>0</v>
      </c>
      <c r="AX444" s="12">
        <v>0</v>
      </c>
      <c r="AY444" s="12">
        <v>3.5018872682284896</v>
      </c>
      <c r="AZ444" s="12"/>
      <c r="BA444" s="12">
        <v>0</v>
      </c>
      <c r="BB444" s="12">
        <v>0</v>
      </c>
      <c r="BC444" s="12">
        <v>0</v>
      </c>
      <c r="BE444" s="12">
        <f t="shared" si="277"/>
        <v>19.865898404790727</v>
      </c>
      <c r="BF444" s="12">
        <f t="shared" si="278"/>
        <v>13.207352320898226</v>
      </c>
      <c r="BG444" s="3">
        <f t="shared" si="268"/>
        <v>2411157</v>
      </c>
      <c r="BH444">
        <v>959690</v>
      </c>
      <c r="BI444">
        <v>164203</v>
      </c>
      <c r="BJ444">
        <v>358404</v>
      </c>
      <c r="BK444">
        <v>280830</v>
      </c>
      <c r="BL444">
        <v>203702</v>
      </c>
      <c r="BN444">
        <v>7286</v>
      </c>
      <c r="BO444">
        <v>0</v>
      </c>
      <c r="BP444">
        <v>38401</v>
      </c>
      <c r="BQ444">
        <v>291831</v>
      </c>
      <c r="BR444">
        <v>32313</v>
      </c>
      <c r="BS444">
        <v>74497</v>
      </c>
      <c r="BY444" t="s">
        <v>109</v>
      </c>
      <c r="BZ444" s="12">
        <f t="shared" si="250"/>
        <v>100</v>
      </c>
      <c r="CA444" s="12">
        <v>5</v>
      </c>
      <c r="CB444" s="12">
        <v>0</v>
      </c>
      <c r="CC444" s="12">
        <v>1</v>
      </c>
      <c r="CD444" s="12">
        <v>1</v>
      </c>
      <c r="CE444" s="12">
        <v>1</v>
      </c>
      <c r="CF444" s="12" t="s">
        <v>357</v>
      </c>
      <c r="CG444" s="12">
        <v>0</v>
      </c>
      <c r="CH444" s="12">
        <v>0</v>
      </c>
      <c r="CI444" s="12">
        <v>5</v>
      </c>
      <c r="CJ444" s="12">
        <v>2</v>
      </c>
      <c r="CK444" s="12">
        <v>0</v>
      </c>
      <c r="CL444" s="12">
        <v>0</v>
      </c>
      <c r="CM444" s="12" t="s">
        <v>357</v>
      </c>
      <c r="CP444" s="12">
        <v>85</v>
      </c>
      <c r="CQ444" t="s">
        <v>592</v>
      </c>
      <c r="CR444" s="12">
        <f t="shared" si="271"/>
        <v>1</v>
      </c>
      <c r="CS444" s="12">
        <f t="shared" si="272"/>
        <v>1</v>
      </c>
      <c r="CT444" s="12">
        <f t="shared" si="273"/>
        <v>7</v>
      </c>
      <c r="CU444" s="12">
        <f t="shared" si="274"/>
        <v>85</v>
      </c>
      <c r="CW444">
        <v>0</v>
      </c>
      <c r="CX444" t="s">
        <v>110</v>
      </c>
    </row>
    <row r="445" spans="1:102" x14ac:dyDescent="0.2">
      <c r="A445">
        <v>2019</v>
      </c>
      <c r="B445" t="s">
        <v>874</v>
      </c>
      <c r="C445" t="s">
        <v>283</v>
      </c>
      <c r="D445" s="12">
        <v>24981</v>
      </c>
      <c r="E445" t="s">
        <v>119</v>
      </c>
      <c r="F445" t="s">
        <v>105</v>
      </c>
      <c r="G445" t="s">
        <v>106</v>
      </c>
      <c r="I445" t="s">
        <v>106</v>
      </c>
      <c r="J445">
        <v>2018</v>
      </c>
      <c r="K445">
        <f t="shared" si="270"/>
        <v>1</v>
      </c>
      <c r="L445" t="s">
        <v>108</v>
      </c>
      <c r="M445" t="s">
        <v>108</v>
      </c>
      <c r="N445" t="s">
        <v>360</v>
      </c>
      <c r="O445" s="3">
        <v>650000</v>
      </c>
      <c r="P445" s="3">
        <v>220000</v>
      </c>
      <c r="Q445" s="3">
        <v>660000</v>
      </c>
      <c r="R445" s="4">
        <f>Q445/O445</f>
        <v>1.0153846153846153</v>
      </c>
      <c r="S445" s="5">
        <f t="shared" si="275"/>
        <v>218000</v>
      </c>
      <c r="T445" s="5">
        <v>85000</v>
      </c>
      <c r="U445" s="5">
        <v>2000</v>
      </c>
      <c r="V445" s="5">
        <v>70900</v>
      </c>
      <c r="W445" s="5">
        <v>0</v>
      </c>
      <c r="X445" s="5">
        <v>0</v>
      </c>
      <c r="Y445" s="5">
        <v>20000</v>
      </c>
      <c r="Z445" s="5">
        <v>10000</v>
      </c>
      <c r="AA445" s="5">
        <v>10000</v>
      </c>
      <c r="AB445" s="5">
        <v>100</v>
      </c>
      <c r="AC445" s="5">
        <v>20000</v>
      </c>
      <c r="AE445" s="5">
        <v>0</v>
      </c>
      <c r="AF445" s="5">
        <v>0</v>
      </c>
      <c r="AH445" s="5">
        <v>0</v>
      </c>
      <c r="AJ445" s="3">
        <v>0</v>
      </c>
      <c r="AL445" s="6">
        <f t="shared" si="276"/>
        <v>100</v>
      </c>
      <c r="AM445" s="12">
        <v>38.990825688073393</v>
      </c>
      <c r="AN445" s="12">
        <v>0.91743119266055051</v>
      </c>
      <c r="AO445" s="12">
        <v>32.522935779816514</v>
      </c>
      <c r="AP445" s="12">
        <v>0</v>
      </c>
      <c r="AQ445" s="12">
        <v>0</v>
      </c>
      <c r="AR445" s="12">
        <v>9.1743119266055047</v>
      </c>
      <c r="AS445" s="12">
        <v>4.5871559633027523</v>
      </c>
      <c r="AT445" s="12">
        <v>4.5871559633027523</v>
      </c>
      <c r="AU445" s="12">
        <v>4.5871559633027525E-2</v>
      </c>
      <c r="AV445" s="12">
        <v>9.1743119266055047</v>
      </c>
      <c r="AW445" s="12">
        <v>0</v>
      </c>
      <c r="AX445" s="12">
        <v>0</v>
      </c>
      <c r="AY445" s="12">
        <v>0</v>
      </c>
      <c r="AZ445" s="12">
        <v>0</v>
      </c>
      <c r="BA445" s="12">
        <v>0</v>
      </c>
      <c r="BB445" s="12">
        <v>0</v>
      </c>
      <c r="BC445" s="12">
        <v>0</v>
      </c>
      <c r="BE445" s="12">
        <f t="shared" si="277"/>
        <v>32.522935779816514</v>
      </c>
      <c r="BF445" s="12">
        <f t="shared" si="278"/>
        <v>18.394495412844037</v>
      </c>
      <c r="BG445" s="3">
        <f t="shared" si="268"/>
        <v>220000</v>
      </c>
      <c r="BH445">
        <v>165000</v>
      </c>
      <c r="BJ445">
        <v>11000</v>
      </c>
      <c r="BK445">
        <v>12000</v>
      </c>
      <c r="BL445">
        <v>2200</v>
      </c>
      <c r="BO445">
        <v>4400</v>
      </c>
      <c r="BP445">
        <v>11000</v>
      </c>
      <c r="BR445">
        <v>10000</v>
      </c>
      <c r="BU445">
        <v>4400</v>
      </c>
      <c r="BV445" t="s">
        <v>875</v>
      </c>
      <c r="BY445" t="s">
        <v>109</v>
      </c>
      <c r="BZ445" s="12">
        <f t="shared" si="250"/>
        <v>100</v>
      </c>
      <c r="CA445" s="12">
        <v>10</v>
      </c>
      <c r="CC445" s="12">
        <v>10</v>
      </c>
      <c r="CD445" s="12">
        <v>5</v>
      </c>
      <c r="CE445" s="12">
        <v>5</v>
      </c>
      <c r="CF445" s="12" t="s">
        <v>357</v>
      </c>
      <c r="CH445" s="12">
        <v>20</v>
      </c>
      <c r="CI445" s="12">
        <v>15</v>
      </c>
      <c r="CK445" s="12">
        <v>10</v>
      </c>
      <c r="CM445" s="12" t="s">
        <v>357</v>
      </c>
      <c r="CN445" s="12">
        <v>0</v>
      </c>
      <c r="CP445" s="12">
        <v>25</v>
      </c>
      <c r="CQ445" t="s">
        <v>592</v>
      </c>
      <c r="CR445" s="12">
        <f t="shared" si="271"/>
        <v>10</v>
      </c>
      <c r="CS445" s="12">
        <f t="shared" si="272"/>
        <v>5</v>
      </c>
      <c r="CT445" s="12">
        <f t="shared" si="273"/>
        <v>45</v>
      </c>
      <c r="CU445" s="12">
        <f t="shared" si="274"/>
        <v>25</v>
      </c>
      <c r="CW445">
        <v>0</v>
      </c>
      <c r="CX445" t="s">
        <v>116</v>
      </c>
    </row>
    <row r="446" spans="1:102" x14ac:dyDescent="0.2">
      <c r="A446">
        <v>2019</v>
      </c>
      <c r="B446" t="s">
        <v>876</v>
      </c>
      <c r="C446" t="s">
        <v>118</v>
      </c>
      <c r="D446" s="12">
        <v>28714</v>
      </c>
      <c r="E446" t="s">
        <v>119</v>
      </c>
      <c r="F446" t="s">
        <v>105</v>
      </c>
      <c r="G446" t="s">
        <v>106</v>
      </c>
      <c r="I446" t="s">
        <v>106</v>
      </c>
      <c r="J446">
        <v>2012</v>
      </c>
      <c r="K446">
        <f t="shared" si="270"/>
        <v>7</v>
      </c>
      <c r="L446" t="s">
        <v>131</v>
      </c>
      <c r="M446" t="s">
        <v>131</v>
      </c>
      <c r="N446" t="s">
        <v>360</v>
      </c>
      <c r="S446" s="5">
        <f t="shared" si="275"/>
        <v>84000</v>
      </c>
      <c r="T446" s="5">
        <v>80000</v>
      </c>
      <c r="U446" s="5">
        <v>0</v>
      </c>
      <c r="V446" s="5">
        <v>2000</v>
      </c>
      <c r="W446" s="5">
        <v>0</v>
      </c>
      <c r="X446" s="5">
        <v>0</v>
      </c>
      <c r="Y446" s="5">
        <v>0</v>
      </c>
      <c r="Z446" s="5">
        <v>0</v>
      </c>
      <c r="AA446" s="5">
        <v>0</v>
      </c>
      <c r="AB446" s="5">
        <v>0</v>
      </c>
      <c r="AC446" s="5">
        <v>2000</v>
      </c>
      <c r="AD446" s="5">
        <v>0</v>
      </c>
      <c r="AE446" s="5">
        <v>0</v>
      </c>
      <c r="AF446" s="5">
        <v>0</v>
      </c>
      <c r="AH446" s="5">
        <v>0</v>
      </c>
      <c r="AJ446" s="3">
        <v>0</v>
      </c>
      <c r="AL446" s="6">
        <f t="shared" si="276"/>
        <v>99.999999999999986</v>
      </c>
      <c r="AM446" s="12">
        <v>95.238095238095227</v>
      </c>
      <c r="AN446" s="12">
        <v>0</v>
      </c>
      <c r="AO446" s="12">
        <v>2.3809523809523809</v>
      </c>
      <c r="AP446" s="12">
        <v>0</v>
      </c>
      <c r="AQ446" s="12">
        <v>0</v>
      </c>
      <c r="AR446" s="12">
        <v>0</v>
      </c>
      <c r="AS446" s="12">
        <v>0</v>
      </c>
      <c r="AT446" s="12">
        <v>0</v>
      </c>
      <c r="AU446" s="12">
        <v>0</v>
      </c>
      <c r="AV446" s="12">
        <v>2.3809523809523809</v>
      </c>
      <c r="AW446" s="12">
        <v>0</v>
      </c>
      <c r="AX446" s="12">
        <v>0</v>
      </c>
      <c r="AY446" s="12">
        <v>0</v>
      </c>
      <c r="AZ446" s="12">
        <v>0</v>
      </c>
      <c r="BA446" s="12">
        <v>0</v>
      </c>
      <c r="BB446" s="12">
        <v>0</v>
      </c>
      <c r="BC446" s="12">
        <v>0</v>
      </c>
      <c r="BE446" s="12">
        <f t="shared" si="277"/>
        <v>2.3809523809523809</v>
      </c>
      <c r="BF446" s="12">
        <f t="shared" si="278"/>
        <v>2.3809523809523809</v>
      </c>
      <c r="BG446" s="3">
        <f t="shared" si="268"/>
        <v>84000</v>
      </c>
      <c r="BH446">
        <v>28000</v>
      </c>
      <c r="BJ446">
        <v>25000</v>
      </c>
      <c r="BK446">
        <v>5000</v>
      </c>
      <c r="BL446">
        <v>26000</v>
      </c>
      <c r="BO446">
        <v>0</v>
      </c>
      <c r="BY446" t="s">
        <v>109</v>
      </c>
      <c r="BZ446" s="12">
        <f t="shared" si="250"/>
        <v>100</v>
      </c>
      <c r="CA446" s="12">
        <v>0</v>
      </c>
      <c r="CC446" s="12">
        <v>40</v>
      </c>
      <c r="CD446" s="12">
        <v>0</v>
      </c>
      <c r="CE446" s="12">
        <v>20</v>
      </c>
      <c r="CF446" s="12" t="s">
        <v>357</v>
      </c>
      <c r="CH446" s="12">
        <v>0</v>
      </c>
      <c r="CM446" s="12" t="s">
        <v>357</v>
      </c>
      <c r="CP446" s="12">
        <v>40</v>
      </c>
      <c r="CQ446" t="s">
        <v>592</v>
      </c>
      <c r="CR446" s="12">
        <f t="shared" si="271"/>
        <v>40</v>
      </c>
      <c r="CS446" s="12">
        <f t="shared" si="272"/>
        <v>20</v>
      </c>
      <c r="CT446" s="12">
        <f t="shared" si="273"/>
        <v>0</v>
      </c>
      <c r="CU446" s="12">
        <f t="shared" si="274"/>
        <v>40</v>
      </c>
      <c r="CX446" t="s">
        <v>116</v>
      </c>
    </row>
    <row r="447" spans="1:102" x14ac:dyDescent="0.2">
      <c r="A447">
        <v>2019</v>
      </c>
      <c r="B447" t="s">
        <v>877</v>
      </c>
      <c r="C447" t="s">
        <v>266</v>
      </c>
      <c r="D447" s="12">
        <v>21550</v>
      </c>
      <c r="E447" t="s">
        <v>119</v>
      </c>
      <c r="F447" t="s">
        <v>105</v>
      </c>
      <c r="G447" t="s">
        <v>142</v>
      </c>
      <c r="I447" t="s">
        <v>143</v>
      </c>
      <c r="J447">
        <v>2011</v>
      </c>
      <c r="K447">
        <f t="shared" si="270"/>
        <v>8</v>
      </c>
      <c r="L447" t="s">
        <v>131</v>
      </c>
      <c r="M447" t="s">
        <v>131</v>
      </c>
      <c r="N447" t="s">
        <v>356</v>
      </c>
      <c r="O447" s="3">
        <v>65000</v>
      </c>
      <c r="P447" s="3">
        <v>48000</v>
      </c>
      <c r="Q447" s="3">
        <v>48000</v>
      </c>
      <c r="R447" s="4">
        <f>Q447/O447</f>
        <v>0.7384615384615385</v>
      </c>
      <c r="S447" s="5">
        <f t="shared" si="275"/>
        <v>48000</v>
      </c>
      <c r="T447" s="5">
        <v>48000</v>
      </c>
      <c r="U447" s="5">
        <v>0</v>
      </c>
      <c r="V447" s="5">
        <v>0</v>
      </c>
      <c r="W447" s="5">
        <v>0</v>
      </c>
      <c r="X447" s="5">
        <v>0</v>
      </c>
      <c r="Y447" s="5">
        <v>0</v>
      </c>
      <c r="Z447" s="5">
        <v>0</v>
      </c>
      <c r="AA447" s="5">
        <v>0</v>
      </c>
      <c r="AB447" s="5">
        <v>0</v>
      </c>
      <c r="AC447" s="5">
        <v>0</v>
      </c>
      <c r="AE447" s="5">
        <v>0</v>
      </c>
      <c r="AF447" s="5">
        <v>0</v>
      </c>
      <c r="AH447" s="5">
        <v>0</v>
      </c>
      <c r="AJ447" s="3">
        <v>0</v>
      </c>
      <c r="AL447" s="6">
        <f t="shared" si="276"/>
        <v>100</v>
      </c>
      <c r="AM447" s="12">
        <v>100</v>
      </c>
      <c r="AN447" s="12">
        <v>0</v>
      </c>
      <c r="AO447" s="12">
        <v>0</v>
      </c>
      <c r="AP447" s="12">
        <v>0</v>
      </c>
      <c r="AQ447" s="12">
        <v>0</v>
      </c>
      <c r="AR447" s="12">
        <v>0</v>
      </c>
      <c r="AS447" s="12">
        <v>0</v>
      </c>
      <c r="AT447" s="12">
        <v>0</v>
      </c>
      <c r="AU447" s="12">
        <v>0</v>
      </c>
      <c r="AV447" s="12">
        <v>0</v>
      </c>
      <c r="AW447" s="12">
        <v>0</v>
      </c>
      <c r="AX447" s="12">
        <v>0</v>
      </c>
      <c r="AY447" s="12">
        <v>0</v>
      </c>
      <c r="AZ447" s="12">
        <v>0</v>
      </c>
      <c r="BA447" s="12">
        <v>0</v>
      </c>
      <c r="BB447" s="12">
        <v>0</v>
      </c>
      <c r="BC447" s="12">
        <v>0</v>
      </c>
      <c r="BE447" s="12">
        <f t="shared" si="277"/>
        <v>0</v>
      </c>
      <c r="BF447" s="12">
        <f t="shared" si="278"/>
        <v>0</v>
      </c>
      <c r="BG447" s="3">
        <f t="shared" si="268"/>
        <v>48000</v>
      </c>
      <c r="BH447">
        <v>6950</v>
      </c>
      <c r="BJ447">
        <v>9850</v>
      </c>
      <c r="BK447">
        <v>25150</v>
      </c>
      <c r="BO447">
        <v>1100</v>
      </c>
      <c r="BP447">
        <v>300</v>
      </c>
      <c r="BQ447">
        <v>3000</v>
      </c>
      <c r="BR447">
        <v>450</v>
      </c>
      <c r="BU447">
        <v>1200</v>
      </c>
      <c r="BV447" t="s">
        <v>878</v>
      </c>
      <c r="BY447" t="s">
        <v>109</v>
      </c>
      <c r="BZ447" s="12">
        <f t="shared" si="250"/>
        <v>100</v>
      </c>
      <c r="CA447" s="12">
        <v>0.5</v>
      </c>
      <c r="CC447" s="12">
        <v>0</v>
      </c>
      <c r="CD447" s="12">
        <v>0</v>
      </c>
      <c r="CF447" s="12" t="s">
        <v>357</v>
      </c>
      <c r="CH447" s="12">
        <v>1</v>
      </c>
      <c r="CI447" s="12">
        <v>0</v>
      </c>
      <c r="CJ447" s="12">
        <v>0.5</v>
      </c>
      <c r="CK447" s="12">
        <v>0</v>
      </c>
      <c r="CM447" s="12" t="s">
        <v>357</v>
      </c>
      <c r="CN447" s="12">
        <v>0</v>
      </c>
      <c r="CP447" s="12">
        <v>98</v>
      </c>
      <c r="CQ447" t="s">
        <v>592</v>
      </c>
      <c r="CR447" s="12">
        <f t="shared" si="271"/>
        <v>0</v>
      </c>
      <c r="CS447" s="12">
        <f t="shared" si="272"/>
        <v>0</v>
      </c>
      <c r="CT447" s="12">
        <f t="shared" si="273"/>
        <v>1.5</v>
      </c>
      <c r="CU447" s="12">
        <f t="shared" si="274"/>
        <v>98</v>
      </c>
      <c r="CW447">
        <v>0</v>
      </c>
      <c r="CX447" t="s">
        <v>126</v>
      </c>
    </row>
    <row r="448" spans="1:102" x14ac:dyDescent="0.2">
      <c r="A448">
        <v>2019</v>
      </c>
      <c r="B448" t="s">
        <v>879</v>
      </c>
      <c r="C448" t="s">
        <v>296</v>
      </c>
      <c r="D448" s="12">
        <v>55106</v>
      </c>
      <c r="E448" t="s">
        <v>153</v>
      </c>
      <c r="F448" t="s">
        <v>130</v>
      </c>
      <c r="G448" t="s">
        <v>142</v>
      </c>
      <c r="I448" t="s">
        <v>143</v>
      </c>
      <c r="J448">
        <v>2015</v>
      </c>
      <c r="K448">
        <f t="shared" si="270"/>
        <v>4</v>
      </c>
      <c r="L448" t="s">
        <v>122</v>
      </c>
      <c r="M448" t="s">
        <v>122</v>
      </c>
      <c r="N448" t="s">
        <v>360</v>
      </c>
      <c r="O448" s="3">
        <v>500000</v>
      </c>
      <c r="P448" s="3">
        <v>360000</v>
      </c>
      <c r="S448" s="5">
        <f t="shared" si="275"/>
        <v>360000</v>
      </c>
      <c r="T448" s="5">
        <v>360000</v>
      </c>
      <c r="U448" s="5">
        <v>0</v>
      </c>
      <c r="V448" s="5">
        <v>0</v>
      </c>
      <c r="W448" s="5">
        <v>0</v>
      </c>
      <c r="X448" s="5">
        <v>0</v>
      </c>
      <c r="Y448" s="5">
        <v>0</v>
      </c>
      <c r="Z448" s="5">
        <v>0</v>
      </c>
      <c r="AA448" s="5">
        <v>0</v>
      </c>
      <c r="AB448" s="5">
        <v>0</v>
      </c>
      <c r="AC448" s="5">
        <v>0</v>
      </c>
      <c r="AD448" s="5">
        <v>0</v>
      </c>
      <c r="AE448" s="5">
        <v>0</v>
      </c>
      <c r="AF448" s="5">
        <v>0</v>
      </c>
      <c r="AH448" s="5">
        <v>0</v>
      </c>
      <c r="AJ448" s="3">
        <v>0</v>
      </c>
      <c r="AL448" s="6">
        <f t="shared" si="276"/>
        <v>100</v>
      </c>
      <c r="AM448" s="12">
        <v>100</v>
      </c>
      <c r="AN448" s="12">
        <v>0</v>
      </c>
      <c r="AO448" s="12">
        <v>0</v>
      </c>
      <c r="AP448" s="12">
        <v>0</v>
      </c>
      <c r="AQ448" s="12">
        <v>0</v>
      </c>
      <c r="AR448" s="12">
        <v>0</v>
      </c>
      <c r="AS448" s="12">
        <v>0</v>
      </c>
      <c r="AT448" s="12">
        <v>0</v>
      </c>
      <c r="AU448" s="12">
        <v>0</v>
      </c>
      <c r="AV448" s="12">
        <v>0</v>
      </c>
      <c r="AW448" s="12">
        <v>0</v>
      </c>
      <c r="AX448" s="12">
        <v>0</v>
      </c>
      <c r="AY448" s="12">
        <v>0</v>
      </c>
      <c r="AZ448" s="12">
        <v>0</v>
      </c>
      <c r="BA448" s="12">
        <v>0</v>
      </c>
      <c r="BB448" s="12">
        <v>0</v>
      </c>
      <c r="BC448" s="12">
        <v>0</v>
      </c>
      <c r="BE448" s="12">
        <f t="shared" si="277"/>
        <v>0</v>
      </c>
      <c r="BF448" s="12">
        <f t="shared" si="278"/>
        <v>0</v>
      </c>
      <c r="BG448" s="3">
        <f t="shared" si="268"/>
        <v>360000</v>
      </c>
      <c r="BH448">
        <v>100000</v>
      </c>
      <c r="BI448">
        <v>100000</v>
      </c>
      <c r="BJ448">
        <v>100000</v>
      </c>
      <c r="BK448">
        <v>60000</v>
      </c>
      <c r="BL448">
        <v>0</v>
      </c>
      <c r="BM448">
        <v>0</v>
      </c>
      <c r="BN448">
        <v>0</v>
      </c>
      <c r="BO448">
        <v>0</v>
      </c>
      <c r="BP448">
        <v>0</v>
      </c>
      <c r="BQ448">
        <v>0</v>
      </c>
      <c r="BR448">
        <v>0</v>
      </c>
      <c r="BS448">
        <v>0</v>
      </c>
      <c r="BT448">
        <v>0</v>
      </c>
      <c r="BU448">
        <v>0</v>
      </c>
      <c r="BV448">
        <v>0</v>
      </c>
      <c r="BW448">
        <v>0</v>
      </c>
      <c r="BY448" t="s">
        <v>109</v>
      </c>
      <c r="BZ448" s="12">
        <f t="shared" si="250"/>
        <v>100</v>
      </c>
      <c r="CA448" s="10">
        <v>27.777777777777779</v>
      </c>
      <c r="CB448" s="10">
        <v>27.777777777777779</v>
      </c>
      <c r="CC448" s="10">
        <v>27.777777777777779</v>
      </c>
      <c r="CD448" s="10">
        <v>16.666666666666664</v>
      </c>
      <c r="CE448" s="10">
        <v>0</v>
      </c>
      <c r="CF448" s="10">
        <v>0</v>
      </c>
      <c r="CG448" s="10">
        <v>0</v>
      </c>
      <c r="CH448" s="10">
        <v>0</v>
      </c>
      <c r="CI448" s="10">
        <v>0</v>
      </c>
      <c r="CJ448" s="10">
        <v>0</v>
      </c>
      <c r="CK448" s="10">
        <v>0</v>
      </c>
      <c r="CL448" s="10">
        <v>0</v>
      </c>
      <c r="CM448" s="10">
        <v>0</v>
      </c>
      <c r="CN448" s="10">
        <v>0</v>
      </c>
      <c r="CO448" s="10"/>
      <c r="CP448" s="10">
        <v>0</v>
      </c>
      <c r="CR448" s="12">
        <f t="shared" si="271"/>
        <v>55.555555555555557</v>
      </c>
      <c r="CS448" s="12">
        <f t="shared" si="272"/>
        <v>0</v>
      </c>
      <c r="CT448" s="12">
        <f t="shared" si="273"/>
        <v>0</v>
      </c>
      <c r="CU448" s="12">
        <f t="shared" si="274"/>
        <v>0</v>
      </c>
      <c r="CX448" t="s">
        <v>126</v>
      </c>
    </row>
    <row r="449" spans="1:102" x14ac:dyDescent="0.2">
      <c r="A449">
        <v>2019</v>
      </c>
      <c r="B449" t="s">
        <v>880</v>
      </c>
      <c r="C449" t="s">
        <v>881</v>
      </c>
      <c r="D449" s="12">
        <v>57703</v>
      </c>
      <c r="E449" t="s">
        <v>153</v>
      </c>
      <c r="F449" t="s">
        <v>130</v>
      </c>
      <c r="G449" t="s">
        <v>324</v>
      </c>
      <c r="I449" t="s">
        <v>208</v>
      </c>
      <c r="J449">
        <v>1993</v>
      </c>
      <c r="K449">
        <f t="shared" si="270"/>
        <v>26</v>
      </c>
      <c r="L449" t="s">
        <v>148</v>
      </c>
      <c r="M449" t="s">
        <v>149</v>
      </c>
      <c r="N449" t="s">
        <v>381</v>
      </c>
      <c r="O449" s="3">
        <v>12000</v>
      </c>
      <c r="P449" s="3">
        <v>12000</v>
      </c>
      <c r="S449" s="5">
        <f t="shared" si="275"/>
        <v>12000</v>
      </c>
      <c r="T449" s="5">
        <v>2000</v>
      </c>
      <c r="U449" s="5">
        <v>0</v>
      </c>
      <c r="V449" s="5">
        <v>0</v>
      </c>
      <c r="W449" s="5">
        <v>0</v>
      </c>
      <c r="X449" s="5">
        <v>0</v>
      </c>
      <c r="Y449" s="5">
        <v>0</v>
      </c>
      <c r="Z449" s="5">
        <v>1000</v>
      </c>
      <c r="AA449" s="5">
        <v>9000</v>
      </c>
      <c r="AB449" s="5">
        <v>0</v>
      </c>
      <c r="AC449" s="5">
        <v>0</v>
      </c>
      <c r="AE449" s="5">
        <v>0</v>
      </c>
      <c r="AF449" s="5">
        <v>0</v>
      </c>
      <c r="AH449" s="5">
        <v>0</v>
      </c>
      <c r="AJ449" s="3">
        <v>0</v>
      </c>
      <c r="AL449" s="6">
        <f t="shared" si="276"/>
        <v>100</v>
      </c>
      <c r="AM449" s="12">
        <v>16.666666666666664</v>
      </c>
      <c r="AN449" s="12">
        <v>0</v>
      </c>
      <c r="AO449" s="12">
        <v>0</v>
      </c>
      <c r="AP449" s="12">
        <v>0</v>
      </c>
      <c r="AQ449" s="12">
        <v>0</v>
      </c>
      <c r="AR449" s="12">
        <v>0</v>
      </c>
      <c r="AS449" s="12">
        <v>8.3333333333333321</v>
      </c>
      <c r="AT449" s="12">
        <v>75</v>
      </c>
      <c r="AU449" s="12">
        <v>0</v>
      </c>
      <c r="AV449" s="12">
        <v>0</v>
      </c>
      <c r="AW449" s="12">
        <v>0</v>
      </c>
      <c r="AX449" s="12">
        <v>0</v>
      </c>
      <c r="AY449" s="12">
        <v>0</v>
      </c>
      <c r="AZ449" s="12">
        <v>0</v>
      </c>
      <c r="BA449" s="12">
        <v>0</v>
      </c>
      <c r="BB449" s="12">
        <v>0</v>
      </c>
      <c r="BC449" s="12">
        <v>0</v>
      </c>
      <c r="BE449" s="12">
        <f t="shared" si="277"/>
        <v>0</v>
      </c>
      <c r="BF449" s="12">
        <f t="shared" si="278"/>
        <v>83.333333333333329</v>
      </c>
      <c r="BG449" s="3">
        <f t="shared" si="268"/>
        <v>12000</v>
      </c>
      <c r="BH449">
        <v>12000</v>
      </c>
      <c r="BI449">
        <v>0</v>
      </c>
      <c r="BJ449">
        <v>0</v>
      </c>
      <c r="BK449">
        <v>0</v>
      </c>
      <c r="BL449">
        <v>0</v>
      </c>
      <c r="BM449">
        <v>0</v>
      </c>
      <c r="BN449">
        <v>0</v>
      </c>
      <c r="BO449">
        <v>0</v>
      </c>
      <c r="BP449">
        <v>0</v>
      </c>
      <c r="BQ449">
        <v>0</v>
      </c>
      <c r="BR449">
        <v>0</v>
      </c>
      <c r="BS449">
        <v>0</v>
      </c>
      <c r="BT449">
        <v>0</v>
      </c>
      <c r="BU449">
        <v>0</v>
      </c>
      <c r="BV449">
        <v>0</v>
      </c>
      <c r="BW449">
        <v>0</v>
      </c>
      <c r="BY449" t="s">
        <v>109</v>
      </c>
      <c r="BZ449" s="12">
        <f t="shared" si="250"/>
        <v>100</v>
      </c>
      <c r="CA449" s="10">
        <v>100</v>
      </c>
      <c r="CB449" s="10">
        <v>0</v>
      </c>
      <c r="CC449" s="10">
        <v>0</v>
      </c>
      <c r="CD449" s="10">
        <v>0</v>
      </c>
      <c r="CE449" s="10">
        <v>0</v>
      </c>
      <c r="CF449" s="10">
        <v>0</v>
      </c>
      <c r="CG449" s="10">
        <v>0</v>
      </c>
      <c r="CH449" s="10">
        <v>0</v>
      </c>
      <c r="CI449" s="10">
        <v>0</v>
      </c>
      <c r="CJ449" s="10">
        <v>0</v>
      </c>
      <c r="CK449" s="10">
        <v>0</v>
      </c>
      <c r="CL449" s="10">
        <v>0</v>
      </c>
      <c r="CM449" s="10">
        <v>0</v>
      </c>
      <c r="CN449" s="10">
        <v>0</v>
      </c>
      <c r="CO449" s="10"/>
      <c r="CP449" s="10">
        <v>0</v>
      </c>
      <c r="CR449" s="12">
        <f t="shared" si="271"/>
        <v>0</v>
      </c>
      <c r="CS449" s="12">
        <f t="shared" si="272"/>
        <v>0</v>
      </c>
      <c r="CT449" s="12">
        <f t="shared" si="273"/>
        <v>0</v>
      </c>
      <c r="CU449" s="12">
        <f t="shared" si="274"/>
        <v>0</v>
      </c>
    </row>
    <row r="450" spans="1:102" x14ac:dyDescent="0.2">
      <c r="A450">
        <v>2019</v>
      </c>
      <c r="B450" t="s">
        <v>882</v>
      </c>
      <c r="C450" t="s">
        <v>299</v>
      </c>
      <c r="D450" s="12">
        <v>63116</v>
      </c>
      <c r="E450" t="s">
        <v>153</v>
      </c>
      <c r="F450" t="s">
        <v>130</v>
      </c>
      <c r="G450" t="s">
        <v>120</v>
      </c>
      <c r="I450" t="s">
        <v>121</v>
      </c>
      <c r="J450">
        <v>2008</v>
      </c>
      <c r="K450">
        <f t="shared" si="270"/>
        <v>11</v>
      </c>
      <c r="L450" t="s">
        <v>154</v>
      </c>
      <c r="M450" t="s">
        <v>149</v>
      </c>
      <c r="N450" t="s">
        <v>356</v>
      </c>
      <c r="O450" s="3">
        <v>682000</v>
      </c>
      <c r="P450" s="3">
        <v>682000</v>
      </c>
      <c r="Q450" s="3">
        <v>620000</v>
      </c>
      <c r="R450" s="4">
        <f t="shared" ref="R450:R456" si="279">Q450/O450</f>
        <v>0.90909090909090906</v>
      </c>
      <c r="S450" s="5">
        <f t="shared" si="275"/>
        <v>682000</v>
      </c>
      <c r="T450" s="5">
        <v>347000</v>
      </c>
      <c r="U450" s="5">
        <v>4000</v>
      </c>
      <c r="V450" s="5">
        <v>219000</v>
      </c>
      <c r="W450" s="5">
        <v>0</v>
      </c>
      <c r="X450" s="5">
        <v>20000</v>
      </c>
      <c r="Y450" s="5">
        <v>53000</v>
      </c>
      <c r="Z450" s="5">
        <v>27000</v>
      </c>
      <c r="AA450" s="5">
        <v>0</v>
      </c>
      <c r="AB450" s="5">
        <v>0</v>
      </c>
      <c r="AC450" s="5">
        <v>12000</v>
      </c>
      <c r="AE450" s="5">
        <v>0</v>
      </c>
      <c r="AF450" s="5">
        <v>0</v>
      </c>
      <c r="AH450" s="5">
        <v>0</v>
      </c>
      <c r="AJ450" s="3">
        <v>0</v>
      </c>
      <c r="AL450" s="6">
        <f t="shared" si="276"/>
        <v>99.999999999999986</v>
      </c>
      <c r="AM450" s="12">
        <v>50.879765395894424</v>
      </c>
      <c r="AN450" s="12">
        <v>0.5865102639296188</v>
      </c>
      <c r="AO450" s="12">
        <v>32.111436950146626</v>
      </c>
      <c r="AP450" s="12">
        <v>0</v>
      </c>
      <c r="AQ450" s="12">
        <v>2.9325513196480939</v>
      </c>
      <c r="AR450" s="12">
        <v>7.7712609970674489</v>
      </c>
      <c r="AS450" s="12">
        <v>3.9589442815249267</v>
      </c>
      <c r="AT450" s="12">
        <v>0</v>
      </c>
      <c r="AU450" s="12">
        <v>0</v>
      </c>
      <c r="AV450" s="12">
        <v>1.7595307917888565</v>
      </c>
      <c r="AW450" s="12">
        <v>0</v>
      </c>
      <c r="AX450" s="12">
        <v>0</v>
      </c>
      <c r="AY450" s="12">
        <v>0</v>
      </c>
      <c r="AZ450" s="12">
        <v>0</v>
      </c>
      <c r="BA450" s="12">
        <v>0</v>
      </c>
      <c r="BB450" s="12">
        <v>0</v>
      </c>
      <c r="BC450" s="12">
        <v>0</v>
      </c>
      <c r="BE450" s="12">
        <f t="shared" si="277"/>
        <v>32.111436950146626</v>
      </c>
      <c r="BF450" s="12">
        <f t="shared" si="278"/>
        <v>5.7184750733137832</v>
      </c>
      <c r="BG450" s="3">
        <f t="shared" si="268"/>
        <v>682000</v>
      </c>
      <c r="BJ450">
        <v>9700</v>
      </c>
      <c r="BK450">
        <v>625600</v>
      </c>
      <c r="BO450">
        <v>14700</v>
      </c>
      <c r="BQ450">
        <v>19900</v>
      </c>
      <c r="BU450">
        <v>12100</v>
      </c>
      <c r="BV450" t="s">
        <v>883</v>
      </c>
      <c r="BY450" t="s">
        <v>109</v>
      </c>
      <c r="BZ450" s="12">
        <f t="shared" ref="BZ450:BZ513" si="280">SUM(CA450:CP450)</f>
        <v>100</v>
      </c>
      <c r="CC450" s="12">
        <v>1</v>
      </c>
      <c r="CD450" s="12">
        <v>53</v>
      </c>
      <c r="CF450" s="12" t="s">
        <v>357</v>
      </c>
      <c r="CH450" s="12">
        <v>0</v>
      </c>
      <c r="CJ450" s="12">
        <v>1</v>
      </c>
      <c r="CM450" s="12" t="s">
        <v>357</v>
      </c>
      <c r="CN450" s="12">
        <v>0</v>
      </c>
      <c r="CP450" s="12">
        <v>45</v>
      </c>
      <c r="CQ450" t="s">
        <v>592</v>
      </c>
      <c r="CR450" s="12">
        <f t="shared" si="271"/>
        <v>1</v>
      </c>
      <c r="CS450" s="12">
        <f t="shared" si="272"/>
        <v>0</v>
      </c>
      <c r="CT450" s="12">
        <f t="shared" si="273"/>
        <v>1</v>
      </c>
      <c r="CU450" s="12">
        <f t="shared" si="274"/>
        <v>45</v>
      </c>
      <c r="CX450" t="s">
        <v>110</v>
      </c>
    </row>
    <row r="451" spans="1:102" x14ac:dyDescent="0.2">
      <c r="A451">
        <v>2019</v>
      </c>
      <c r="B451" t="s">
        <v>884</v>
      </c>
      <c r="C451" t="s">
        <v>152</v>
      </c>
      <c r="D451" s="12">
        <v>51537</v>
      </c>
      <c r="E451" t="s">
        <v>153</v>
      </c>
      <c r="F451" t="s">
        <v>130</v>
      </c>
      <c r="G451" t="s">
        <v>120</v>
      </c>
      <c r="I451" t="s">
        <v>121</v>
      </c>
      <c r="J451">
        <v>2014</v>
      </c>
      <c r="K451">
        <f t="shared" si="270"/>
        <v>5</v>
      </c>
      <c r="L451" t="s">
        <v>122</v>
      </c>
      <c r="M451" t="s">
        <v>122</v>
      </c>
      <c r="N451" t="s">
        <v>360</v>
      </c>
      <c r="O451" s="3">
        <v>456530</v>
      </c>
      <c r="P451" s="3">
        <v>414732.9</v>
      </c>
      <c r="Q451" s="3">
        <v>545335.28</v>
      </c>
      <c r="R451" s="4">
        <f t="shared" si="279"/>
        <v>1.1945223315006681</v>
      </c>
      <c r="S451" s="5">
        <f t="shared" si="275"/>
        <v>414732.9</v>
      </c>
      <c r="T451" s="5">
        <v>176416.49</v>
      </c>
      <c r="U451" s="5">
        <v>0</v>
      </c>
      <c r="V451" s="5">
        <v>57340.59</v>
      </c>
      <c r="W451" s="5">
        <v>0</v>
      </c>
      <c r="X451" s="5">
        <v>96279.29</v>
      </c>
      <c r="Y451" s="5">
        <v>36095.03</v>
      </c>
      <c r="Z451" s="5">
        <v>19105.41</v>
      </c>
      <c r="AA451" s="5">
        <v>0</v>
      </c>
      <c r="AB451" s="5">
        <v>0</v>
      </c>
      <c r="AC451" s="5">
        <v>29496.09</v>
      </c>
      <c r="AE451" s="5">
        <v>0</v>
      </c>
      <c r="AF451" s="5">
        <v>0</v>
      </c>
      <c r="AH451" s="5">
        <v>0</v>
      </c>
      <c r="AJ451" s="3">
        <v>0</v>
      </c>
      <c r="AL451" s="6">
        <f t="shared" si="276"/>
        <v>99.999999999999986</v>
      </c>
      <c r="AM451" s="12">
        <v>42.53737526007702</v>
      </c>
      <c r="AN451" s="12">
        <v>0</v>
      </c>
      <c r="AO451" s="12">
        <v>13.825908192959851</v>
      </c>
      <c r="AP451" s="12">
        <v>0</v>
      </c>
      <c r="AQ451" s="12">
        <v>23.214770277448444</v>
      </c>
      <c r="AR451" s="12">
        <v>8.7031990951284541</v>
      </c>
      <c r="AS451" s="12">
        <v>4.6066781776897852</v>
      </c>
      <c r="AT451" s="12">
        <v>0</v>
      </c>
      <c r="AU451" s="12">
        <v>0</v>
      </c>
      <c r="AV451" s="12">
        <v>7.1120689966964274</v>
      </c>
      <c r="AW451" s="12">
        <v>0</v>
      </c>
      <c r="AX451" s="12">
        <v>0</v>
      </c>
      <c r="AY451" s="12">
        <v>0</v>
      </c>
      <c r="AZ451" s="12">
        <v>0</v>
      </c>
      <c r="BA451" s="12">
        <v>0</v>
      </c>
      <c r="BB451" s="12">
        <v>0</v>
      </c>
      <c r="BC451" s="12">
        <v>0</v>
      </c>
      <c r="BE451" s="12">
        <f t="shared" si="277"/>
        <v>13.825908192959851</v>
      </c>
      <c r="BF451" s="12">
        <f t="shared" si="278"/>
        <v>11.718747174386213</v>
      </c>
      <c r="BG451" s="3">
        <f t="shared" si="268"/>
        <v>414732.9</v>
      </c>
      <c r="BH451">
        <v>36792.19</v>
      </c>
      <c r="BI451">
        <v>136677.47</v>
      </c>
      <c r="BJ451">
        <v>35743.760000000002</v>
      </c>
      <c r="BK451">
        <v>196588.39</v>
      </c>
      <c r="BO451">
        <v>300</v>
      </c>
      <c r="BP451">
        <v>8180.36</v>
      </c>
      <c r="BQ451">
        <v>450.73</v>
      </c>
      <c r="BY451" t="s">
        <v>109</v>
      </c>
      <c r="BZ451" s="12">
        <f t="shared" si="280"/>
        <v>100</v>
      </c>
      <c r="CA451" s="12">
        <v>16</v>
      </c>
      <c r="CB451" s="12">
        <v>2</v>
      </c>
      <c r="CC451" s="12">
        <v>2</v>
      </c>
      <c r="CD451" s="12">
        <v>0</v>
      </c>
      <c r="CF451" s="12" t="s">
        <v>357</v>
      </c>
      <c r="CH451" s="12">
        <v>0</v>
      </c>
      <c r="CI451" s="12">
        <v>0</v>
      </c>
      <c r="CJ451" s="12">
        <v>0</v>
      </c>
      <c r="CM451" s="12" t="s">
        <v>357</v>
      </c>
      <c r="CP451" s="12">
        <v>80</v>
      </c>
      <c r="CQ451" t="s">
        <v>592</v>
      </c>
      <c r="CR451" s="12">
        <f t="shared" si="271"/>
        <v>4</v>
      </c>
      <c r="CS451" s="12">
        <f t="shared" si="272"/>
        <v>0</v>
      </c>
      <c r="CT451" s="12">
        <f t="shared" si="273"/>
        <v>0</v>
      </c>
      <c r="CU451" s="12">
        <f t="shared" si="274"/>
        <v>80</v>
      </c>
      <c r="CW451">
        <v>0</v>
      </c>
      <c r="CX451" t="s">
        <v>110</v>
      </c>
    </row>
    <row r="452" spans="1:102" x14ac:dyDescent="0.2">
      <c r="A452">
        <v>2019</v>
      </c>
      <c r="B452" t="s">
        <v>885</v>
      </c>
      <c r="C452" t="s">
        <v>152</v>
      </c>
      <c r="D452" s="12">
        <v>50073</v>
      </c>
      <c r="E452" t="s">
        <v>153</v>
      </c>
      <c r="F452" t="s">
        <v>130</v>
      </c>
      <c r="G452" t="s">
        <v>120</v>
      </c>
      <c r="I452" t="s">
        <v>121</v>
      </c>
      <c r="J452">
        <v>2010</v>
      </c>
      <c r="K452">
        <f t="shared" si="270"/>
        <v>9</v>
      </c>
      <c r="L452" t="s">
        <v>131</v>
      </c>
      <c r="M452" t="s">
        <v>131</v>
      </c>
      <c r="N452" t="s">
        <v>381</v>
      </c>
      <c r="O452" s="3">
        <v>360000</v>
      </c>
      <c r="P452" s="3">
        <v>360000</v>
      </c>
      <c r="Q452" s="3">
        <v>330000</v>
      </c>
      <c r="R452" s="4">
        <f t="shared" si="279"/>
        <v>0.91666666666666663</v>
      </c>
      <c r="S452" s="5">
        <f t="shared" si="275"/>
        <v>360000</v>
      </c>
      <c r="T452" s="5">
        <v>300000</v>
      </c>
      <c r="U452" s="5">
        <v>0</v>
      </c>
      <c r="V452" s="5">
        <v>45000</v>
      </c>
      <c r="W452" s="5">
        <v>0</v>
      </c>
      <c r="X452" s="5">
        <v>2500</v>
      </c>
      <c r="Y452" s="5">
        <v>10000</v>
      </c>
      <c r="Z452" s="5">
        <v>250</v>
      </c>
      <c r="AA452" s="5">
        <v>1000</v>
      </c>
      <c r="AB452" s="5">
        <v>1000</v>
      </c>
      <c r="AC452" s="5">
        <v>250</v>
      </c>
      <c r="AE452" s="5">
        <v>0</v>
      </c>
      <c r="AF452" s="5">
        <v>0</v>
      </c>
      <c r="AH452" s="5">
        <v>0</v>
      </c>
      <c r="AJ452" s="3">
        <v>0</v>
      </c>
      <c r="AL452" s="6">
        <f t="shared" si="276"/>
        <v>99.999999999999986</v>
      </c>
      <c r="AM452" s="12">
        <v>83.333333333333343</v>
      </c>
      <c r="AN452" s="12">
        <v>0</v>
      </c>
      <c r="AO452" s="12">
        <v>12.5</v>
      </c>
      <c r="AP452" s="12">
        <v>0</v>
      </c>
      <c r="AQ452" s="12">
        <v>0.69444444444444442</v>
      </c>
      <c r="AR452" s="12">
        <v>2.7777777777777777</v>
      </c>
      <c r="AS452" s="12">
        <v>6.9444444444444448E-2</v>
      </c>
      <c r="AT452" s="12">
        <v>0.27777777777777779</v>
      </c>
      <c r="AU452" s="12">
        <v>0.27777777777777779</v>
      </c>
      <c r="AV452" s="12">
        <v>6.9444444444444448E-2</v>
      </c>
      <c r="AW452" s="12">
        <v>0</v>
      </c>
      <c r="AX452" s="12">
        <v>0</v>
      </c>
      <c r="AY452" s="12">
        <v>0</v>
      </c>
      <c r="AZ452" s="12">
        <v>0</v>
      </c>
      <c r="BA452" s="12">
        <v>0</v>
      </c>
      <c r="BB452" s="12">
        <v>0</v>
      </c>
      <c r="BC452" s="12">
        <v>0</v>
      </c>
      <c r="BE452" s="12">
        <f t="shared" si="277"/>
        <v>12.5</v>
      </c>
      <c r="BF452" s="12">
        <f t="shared" si="278"/>
        <v>0.69444444444444442</v>
      </c>
      <c r="BG452" s="3">
        <f t="shared" si="268"/>
        <v>360000</v>
      </c>
      <c r="BH452">
        <v>360000</v>
      </c>
      <c r="BY452" t="s">
        <v>109</v>
      </c>
      <c r="BZ452" s="12">
        <f t="shared" si="280"/>
        <v>100</v>
      </c>
      <c r="CA452" s="12">
        <v>1</v>
      </c>
      <c r="CF452" s="12" t="s">
        <v>357</v>
      </c>
      <c r="CH452" s="12">
        <v>0</v>
      </c>
      <c r="CM452" s="12" t="s">
        <v>357</v>
      </c>
      <c r="CP452" s="12">
        <v>99</v>
      </c>
      <c r="CQ452" t="s">
        <v>592</v>
      </c>
      <c r="CR452" s="12">
        <f t="shared" si="271"/>
        <v>0</v>
      </c>
      <c r="CS452" s="12">
        <f t="shared" si="272"/>
        <v>0</v>
      </c>
      <c r="CT452" s="12">
        <f t="shared" si="273"/>
        <v>0</v>
      </c>
      <c r="CU452" s="12">
        <f t="shared" si="274"/>
        <v>99</v>
      </c>
      <c r="CW452">
        <v>0</v>
      </c>
      <c r="CX452" t="s">
        <v>110</v>
      </c>
    </row>
    <row r="453" spans="1:102" x14ac:dyDescent="0.2">
      <c r="A453">
        <v>2019</v>
      </c>
      <c r="B453" t="s">
        <v>886</v>
      </c>
      <c r="C453" t="s">
        <v>152</v>
      </c>
      <c r="D453" s="12">
        <v>52172</v>
      </c>
      <c r="E453" t="s">
        <v>153</v>
      </c>
      <c r="F453" t="s">
        <v>130</v>
      </c>
      <c r="G453" t="s">
        <v>106</v>
      </c>
      <c r="I453" t="s">
        <v>106</v>
      </c>
      <c r="J453">
        <v>2012</v>
      </c>
      <c r="K453">
        <f t="shared" si="270"/>
        <v>7</v>
      </c>
      <c r="L453" t="s">
        <v>131</v>
      </c>
      <c r="M453" t="s">
        <v>131</v>
      </c>
      <c r="N453" t="s">
        <v>360</v>
      </c>
      <c r="O453" s="3">
        <v>421196.01</v>
      </c>
      <c r="P453" s="3">
        <v>357472.62</v>
      </c>
      <c r="Q453" s="3">
        <v>437117.75</v>
      </c>
      <c r="R453" s="4">
        <f t="shared" si="279"/>
        <v>1.037801260273097</v>
      </c>
      <c r="S453" s="5">
        <f t="shared" si="275"/>
        <v>357472.62000000005</v>
      </c>
      <c r="T453" s="5">
        <v>81022.990000000005</v>
      </c>
      <c r="U453" s="5">
        <v>0</v>
      </c>
      <c r="V453" s="5">
        <v>108948.63</v>
      </c>
      <c r="W453" s="5">
        <v>0</v>
      </c>
      <c r="X453" s="5">
        <v>51487.03</v>
      </c>
      <c r="Y453" s="5">
        <v>104427.11</v>
      </c>
      <c r="Z453" s="5">
        <v>0</v>
      </c>
      <c r="AA453" s="5">
        <v>1093.1500000000001</v>
      </c>
      <c r="AB453" s="5">
        <v>0</v>
      </c>
      <c r="AC453" s="5">
        <v>8993.7099999999991</v>
      </c>
      <c r="AE453" s="5">
        <v>1500</v>
      </c>
      <c r="AF453" s="5">
        <v>0</v>
      </c>
      <c r="AH453" s="5">
        <v>0</v>
      </c>
      <c r="AJ453" s="3">
        <v>0</v>
      </c>
      <c r="AL453" s="6">
        <f t="shared" si="276"/>
        <v>99.999999999999986</v>
      </c>
      <c r="AM453" s="12">
        <v>22.665509319287164</v>
      </c>
      <c r="AN453" s="12">
        <v>0</v>
      </c>
      <c r="AO453" s="12">
        <v>30.477475449728146</v>
      </c>
      <c r="AP453" s="12">
        <v>0</v>
      </c>
      <c r="AQ453" s="12">
        <v>14.403069527394852</v>
      </c>
      <c r="AR453" s="12">
        <v>29.212617738387902</v>
      </c>
      <c r="AS453" s="12">
        <v>0</v>
      </c>
      <c r="AT453" s="12">
        <v>0.30579964417974165</v>
      </c>
      <c r="AU453" s="12">
        <v>0</v>
      </c>
      <c r="AV453" s="12">
        <v>2.5159157644017598</v>
      </c>
      <c r="AW453" s="12">
        <v>0</v>
      </c>
      <c r="AX453" s="12">
        <v>0.41961255662042024</v>
      </c>
      <c r="AY453" s="12">
        <v>0</v>
      </c>
      <c r="AZ453" s="12">
        <v>0</v>
      </c>
      <c r="BA453" s="12">
        <v>0</v>
      </c>
      <c r="BB453" s="12">
        <v>0</v>
      </c>
      <c r="BC453" s="12">
        <v>0</v>
      </c>
      <c r="BE453" s="12">
        <f t="shared" si="277"/>
        <v>30.477475449728146</v>
      </c>
      <c r="BF453" s="12">
        <f t="shared" si="278"/>
        <v>3.2413279652019216</v>
      </c>
      <c r="BG453" s="3">
        <f t="shared" si="268"/>
        <v>357472.61999999994</v>
      </c>
      <c r="BH453">
        <v>18281.27</v>
      </c>
      <c r="BJ453">
        <v>64583.97</v>
      </c>
      <c r="BK453">
        <v>10788.29</v>
      </c>
      <c r="BL453">
        <v>63089.72</v>
      </c>
      <c r="BO453">
        <v>2652.29</v>
      </c>
      <c r="BP453">
        <v>52567.68</v>
      </c>
      <c r="BQ453">
        <v>136301.82999999999</v>
      </c>
      <c r="BR453">
        <v>3429.6</v>
      </c>
      <c r="BU453">
        <v>5777.97</v>
      </c>
      <c r="BV453" t="s">
        <v>887</v>
      </c>
      <c r="BY453" t="s">
        <v>109</v>
      </c>
      <c r="BZ453" s="12">
        <f t="shared" si="280"/>
        <v>100</v>
      </c>
      <c r="CA453" s="12">
        <v>0</v>
      </c>
      <c r="CC453" s="12">
        <v>0</v>
      </c>
      <c r="CD453" s="12">
        <v>0</v>
      </c>
      <c r="CE453" s="12">
        <v>0</v>
      </c>
      <c r="CF453" s="12" t="s">
        <v>357</v>
      </c>
      <c r="CH453" s="12">
        <v>0</v>
      </c>
      <c r="CI453" s="12">
        <v>15</v>
      </c>
      <c r="CJ453" s="12">
        <v>0</v>
      </c>
      <c r="CK453" s="12">
        <v>0</v>
      </c>
      <c r="CM453" s="12" t="s">
        <v>357</v>
      </c>
      <c r="CN453" s="12">
        <v>0</v>
      </c>
      <c r="CP453" s="12">
        <v>85</v>
      </c>
      <c r="CQ453" t="s">
        <v>592</v>
      </c>
      <c r="CR453" s="12">
        <f t="shared" si="271"/>
        <v>0</v>
      </c>
      <c r="CS453" s="12">
        <f t="shared" si="272"/>
        <v>0</v>
      </c>
      <c r="CT453" s="12">
        <f t="shared" si="273"/>
        <v>15</v>
      </c>
      <c r="CU453" s="12">
        <f t="shared" si="274"/>
        <v>85</v>
      </c>
      <c r="CW453">
        <v>0</v>
      </c>
      <c r="CX453" t="s">
        <v>126</v>
      </c>
    </row>
    <row r="454" spans="1:102" x14ac:dyDescent="0.2">
      <c r="A454">
        <v>2019</v>
      </c>
      <c r="B454" t="s">
        <v>888</v>
      </c>
      <c r="C454" t="s">
        <v>296</v>
      </c>
      <c r="D454" s="12">
        <v>55113</v>
      </c>
      <c r="E454" t="s">
        <v>153</v>
      </c>
      <c r="F454" t="s">
        <v>130</v>
      </c>
      <c r="G454" t="s">
        <v>106</v>
      </c>
      <c r="I454" t="s">
        <v>106</v>
      </c>
      <c r="J454">
        <v>2015</v>
      </c>
      <c r="K454">
        <f t="shared" si="270"/>
        <v>4</v>
      </c>
      <c r="L454" t="s">
        <v>122</v>
      </c>
      <c r="M454" t="s">
        <v>122</v>
      </c>
      <c r="N454" t="s">
        <v>360</v>
      </c>
      <c r="O454" s="3">
        <v>1354871</v>
      </c>
      <c r="P454" s="3">
        <v>1259841</v>
      </c>
      <c r="Q454" s="3">
        <v>1397683</v>
      </c>
      <c r="R454" s="4">
        <f t="shared" si="279"/>
        <v>1.0315985802338377</v>
      </c>
      <c r="S454" s="5">
        <f t="shared" si="275"/>
        <v>376736</v>
      </c>
      <c r="T454" s="5">
        <v>363294</v>
      </c>
      <c r="U454" s="5">
        <v>6393</v>
      </c>
      <c r="V454" s="5">
        <v>649</v>
      </c>
      <c r="W454" s="5">
        <v>0</v>
      </c>
      <c r="X454" s="5">
        <v>0</v>
      </c>
      <c r="Y454" s="5">
        <v>0</v>
      </c>
      <c r="Z454" s="5">
        <v>0</v>
      </c>
      <c r="AA454" s="5">
        <v>0</v>
      </c>
      <c r="AB454" s="5">
        <v>0</v>
      </c>
      <c r="AC454" s="5">
        <v>6400</v>
      </c>
      <c r="AE454" s="5">
        <v>0</v>
      </c>
      <c r="AF454" s="5">
        <v>0</v>
      </c>
      <c r="AH454" s="5">
        <v>0</v>
      </c>
      <c r="AJ454" s="3">
        <v>0</v>
      </c>
      <c r="AL454" s="6">
        <f t="shared" si="276"/>
        <v>99.999999999999986</v>
      </c>
      <c r="AM454" s="12">
        <v>96.431984201138192</v>
      </c>
      <c r="AN454" s="12">
        <v>1.6969442792831055</v>
      </c>
      <c r="AO454" s="12">
        <v>0.17226917523146182</v>
      </c>
      <c r="AP454" s="12">
        <v>0</v>
      </c>
      <c r="AQ454" s="12">
        <v>0</v>
      </c>
      <c r="AR454" s="12">
        <v>0</v>
      </c>
      <c r="AS454" s="12">
        <v>0</v>
      </c>
      <c r="AT454" s="12">
        <v>0</v>
      </c>
      <c r="AU454" s="12">
        <v>0</v>
      </c>
      <c r="AV454" s="12">
        <v>1.6988023443472351</v>
      </c>
      <c r="AW454" s="12">
        <v>0</v>
      </c>
      <c r="AX454" s="12">
        <v>0</v>
      </c>
      <c r="AY454" s="12">
        <v>0</v>
      </c>
      <c r="AZ454" s="12">
        <v>0</v>
      </c>
      <c r="BA454" s="12">
        <v>0</v>
      </c>
      <c r="BB454" s="12">
        <v>0</v>
      </c>
      <c r="BC454" s="12">
        <v>0</v>
      </c>
      <c r="BE454" s="12">
        <f t="shared" si="277"/>
        <v>0.17226917523146182</v>
      </c>
      <c r="BF454" s="12">
        <f t="shared" si="278"/>
        <v>1.6988023443472351</v>
      </c>
      <c r="BG454" s="3">
        <f t="shared" si="268"/>
        <v>142259</v>
      </c>
      <c r="BO454">
        <v>0</v>
      </c>
      <c r="BP454">
        <v>142259</v>
      </c>
      <c r="BY454" t="s">
        <v>109</v>
      </c>
      <c r="BZ454" s="12">
        <f t="shared" si="280"/>
        <v>100</v>
      </c>
      <c r="CF454" s="12" t="s">
        <v>357</v>
      </c>
      <c r="CH454" s="12">
        <v>0</v>
      </c>
      <c r="CI454" s="12">
        <v>36</v>
      </c>
      <c r="CM454" s="12" t="s">
        <v>357</v>
      </c>
      <c r="CP454" s="12">
        <v>64</v>
      </c>
      <c r="CQ454" t="s">
        <v>592</v>
      </c>
      <c r="CR454" s="12">
        <f t="shared" si="271"/>
        <v>0</v>
      </c>
      <c r="CS454" s="12">
        <f t="shared" si="272"/>
        <v>0</v>
      </c>
      <c r="CT454" s="12">
        <f t="shared" si="273"/>
        <v>36</v>
      </c>
      <c r="CU454" s="12">
        <f t="shared" si="274"/>
        <v>64</v>
      </c>
      <c r="CW454">
        <v>0</v>
      </c>
      <c r="CX454" t="s">
        <v>126</v>
      </c>
    </row>
    <row r="455" spans="1:102" x14ac:dyDescent="0.2">
      <c r="A455">
        <v>2019</v>
      </c>
      <c r="B455" t="s">
        <v>889</v>
      </c>
      <c r="C455" t="s">
        <v>296</v>
      </c>
      <c r="D455" s="12">
        <v>56345</v>
      </c>
      <c r="E455" t="s">
        <v>153</v>
      </c>
      <c r="F455" t="s">
        <v>130</v>
      </c>
      <c r="G455" t="s">
        <v>106</v>
      </c>
      <c r="I455" t="s">
        <v>106</v>
      </c>
      <c r="J455">
        <v>2012</v>
      </c>
      <c r="K455">
        <f t="shared" si="270"/>
        <v>7</v>
      </c>
      <c r="L455" t="s">
        <v>131</v>
      </c>
      <c r="M455" t="s">
        <v>131</v>
      </c>
      <c r="N455" t="s">
        <v>360</v>
      </c>
      <c r="O455" s="3">
        <v>414679.92</v>
      </c>
      <c r="P455" s="3">
        <v>78908.23</v>
      </c>
      <c r="Q455" s="3">
        <v>211673.99</v>
      </c>
      <c r="R455" s="4">
        <f t="shared" si="279"/>
        <v>0.5104515067910691</v>
      </c>
      <c r="S455" s="5">
        <f t="shared" si="275"/>
        <v>78908.23</v>
      </c>
      <c r="T455" s="5">
        <v>72864.75</v>
      </c>
      <c r="U455" s="5">
        <v>1143.48</v>
      </c>
      <c r="V455" s="5">
        <v>0</v>
      </c>
      <c r="W455" s="5">
        <v>0</v>
      </c>
      <c r="X455" s="5">
        <v>0</v>
      </c>
      <c r="Y455" s="5">
        <v>4669</v>
      </c>
      <c r="Z455" s="5">
        <v>231</v>
      </c>
      <c r="AA455" s="5">
        <v>0</v>
      </c>
      <c r="AB455" s="5">
        <v>0</v>
      </c>
      <c r="AC455" s="5">
        <v>0</v>
      </c>
      <c r="AE455" s="5">
        <v>0</v>
      </c>
      <c r="AF455" s="5">
        <v>0</v>
      </c>
      <c r="AH455" s="5">
        <v>0</v>
      </c>
      <c r="AJ455" s="3">
        <v>0</v>
      </c>
      <c r="AL455" s="6">
        <f t="shared" si="276"/>
        <v>100</v>
      </c>
      <c r="AM455" s="12">
        <v>92.341128422219072</v>
      </c>
      <c r="AN455" s="12">
        <v>1.449126409247806</v>
      </c>
      <c r="AO455" s="12">
        <v>0</v>
      </c>
      <c r="AP455" s="12">
        <v>0</v>
      </c>
      <c r="AQ455" s="12">
        <v>0</v>
      </c>
      <c r="AR455" s="12">
        <v>5.9170000391594142</v>
      </c>
      <c r="AS455" s="12">
        <v>0.29274512937370412</v>
      </c>
      <c r="AT455" s="12">
        <v>0</v>
      </c>
      <c r="AU455" s="12">
        <v>0</v>
      </c>
      <c r="AV455" s="12">
        <v>0</v>
      </c>
      <c r="AW455" s="12">
        <v>0</v>
      </c>
      <c r="AX455" s="12">
        <v>0</v>
      </c>
      <c r="AY455" s="12">
        <v>0</v>
      </c>
      <c r="AZ455" s="12">
        <v>0</v>
      </c>
      <c r="BA455" s="12">
        <v>0</v>
      </c>
      <c r="BB455" s="12">
        <v>0</v>
      </c>
      <c r="BC455" s="12">
        <v>0</v>
      </c>
      <c r="BE455" s="12">
        <f t="shared" si="277"/>
        <v>0</v>
      </c>
      <c r="BF455" s="12">
        <f t="shared" si="278"/>
        <v>0.29274512937370412</v>
      </c>
      <c r="BG455" s="3">
        <f t="shared" si="268"/>
        <v>78908.23</v>
      </c>
      <c r="BH455">
        <v>48600.37</v>
      </c>
      <c r="BJ455">
        <v>7138.58</v>
      </c>
      <c r="BK455">
        <v>14023.22</v>
      </c>
      <c r="BO455">
        <v>545.34</v>
      </c>
      <c r="BP455">
        <v>4423.24</v>
      </c>
      <c r="BR455">
        <v>1333.36</v>
      </c>
      <c r="BS455">
        <v>1089.1199999999999</v>
      </c>
      <c r="BU455">
        <v>1755</v>
      </c>
      <c r="BV455" t="s">
        <v>890</v>
      </c>
      <c r="BY455" t="s">
        <v>109</v>
      </c>
      <c r="BZ455" s="12">
        <f t="shared" si="280"/>
        <v>100</v>
      </c>
      <c r="CA455" s="12">
        <v>8</v>
      </c>
      <c r="CC455" s="12">
        <v>10</v>
      </c>
      <c r="CD455" s="12">
        <v>10</v>
      </c>
      <c r="CF455" s="12" t="s">
        <v>357</v>
      </c>
      <c r="CH455" s="12">
        <v>5</v>
      </c>
      <c r="CI455" s="12">
        <v>5</v>
      </c>
      <c r="CK455" s="12">
        <v>7</v>
      </c>
      <c r="CL455" s="12">
        <v>5</v>
      </c>
      <c r="CM455" s="12" t="s">
        <v>357</v>
      </c>
      <c r="CN455" s="12">
        <v>0</v>
      </c>
      <c r="CP455" s="12">
        <v>50</v>
      </c>
      <c r="CQ455" t="s">
        <v>592</v>
      </c>
      <c r="CR455" s="12">
        <f t="shared" si="271"/>
        <v>10</v>
      </c>
      <c r="CS455" s="12">
        <f t="shared" si="272"/>
        <v>0</v>
      </c>
      <c r="CT455" s="12">
        <f t="shared" si="273"/>
        <v>22</v>
      </c>
      <c r="CU455" s="12">
        <f t="shared" si="274"/>
        <v>50</v>
      </c>
      <c r="CV455" t="s">
        <v>109</v>
      </c>
      <c r="CW455" s="3">
        <v>356</v>
      </c>
      <c r="CX455" t="s">
        <v>116</v>
      </c>
    </row>
    <row r="456" spans="1:102" x14ac:dyDescent="0.2">
      <c r="A456">
        <v>2019</v>
      </c>
      <c r="B456" t="s">
        <v>891</v>
      </c>
      <c r="C456" t="s">
        <v>299</v>
      </c>
      <c r="D456" s="12">
        <v>63124</v>
      </c>
      <c r="E456" t="s">
        <v>153</v>
      </c>
      <c r="F456" t="s">
        <v>130</v>
      </c>
      <c r="G456" t="s">
        <v>120</v>
      </c>
      <c r="I456" t="s">
        <v>121</v>
      </c>
      <c r="J456">
        <v>2014</v>
      </c>
      <c r="K456">
        <f t="shared" si="270"/>
        <v>5</v>
      </c>
      <c r="L456" t="s">
        <v>122</v>
      </c>
      <c r="M456" t="s">
        <v>122</v>
      </c>
      <c r="N456" t="s">
        <v>381</v>
      </c>
      <c r="O456" s="3">
        <v>50000</v>
      </c>
      <c r="P456" s="3">
        <v>50000</v>
      </c>
      <c r="Q456" s="3">
        <v>75000</v>
      </c>
      <c r="R456" s="4">
        <f t="shared" si="279"/>
        <v>1.5</v>
      </c>
      <c r="S456" s="5">
        <f t="shared" si="275"/>
        <v>50000</v>
      </c>
      <c r="T456" s="5">
        <v>0</v>
      </c>
      <c r="U456" s="5">
        <v>0</v>
      </c>
      <c r="V456" s="5">
        <v>45000</v>
      </c>
      <c r="W456" s="5">
        <v>0</v>
      </c>
      <c r="X456" s="5">
        <v>0</v>
      </c>
      <c r="Y456" s="5">
        <v>5000</v>
      </c>
      <c r="Z456" s="5">
        <v>0</v>
      </c>
      <c r="AA456" s="5">
        <v>0</v>
      </c>
      <c r="AB456" s="5">
        <v>0</v>
      </c>
      <c r="AC456" s="5">
        <v>0</v>
      </c>
      <c r="AE456" s="5">
        <v>0</v>
      </c>
      <c r="AF456" s="5">
        <v>0</v>
      </c>
      <c r="AH456" s="5">
        <v>0</v>
      </c>
      <c r="AJ456" s="3">
        <v>0</v>
      </c>
      <c r="AL456" s="6">
        <f t="shared" si="276"/>
        <v>100</v>
      </c>
      <c r="AM456" s="12">
        <v>0</v>
      </c>
      <c r="AN456" s="12">
        <v>0</v>
      </c>
      <c r="AO456" s="12">
        <v>90</v>
      </c>
      <c r="AP456" s="12">
        <v>0</v>
      </c>
      <c r="AQ456" s="12">
        <v>0</v>
      </c>
      <c r="AR456" s="12">
        <v>10</v>
      </c>
      <c r="AS456" s="12">
        <v>0</v>
      </c>
      <c r="AT456" s="12">
        <v>0</v>
      </c>
      <c r="AU456" s="12">
        <v>0</v>
      </c>
      <c r="AV456" s="12">
        <v>0</v>
      </c>
      <c r="AW456" s="12">
        <v>0</v>
      </c>
      <c r="AX456" s="12">
        <v>0</v>
      </c>
      <c r="AY456" s="12">
        <v>0</v>
      </c>
      <c r="AZ456" s="12">
        <v>0</v>
      </c>
      <c r="BA456" s="12">
        <v>0</v>
      </c>
      <c r="BB456" s="12">
        <v>0</v>
      </c>
      <c r="BC456" s="12">
        <v>0</v>
      </c>
      <c r="BE456" s="12">
        <f t="shared" si="277"/>
        <v>90</v>
      </c>
      <c r="BF456" s="12">
        <f t="shared" si="278"/>
        <v>0</v>
      </c>
      <c r="BG456" s="3">
        <f t="shared" si="268"/>
        <v>50000</v>
      </c>
      <c r="BH456">
        <v>50000</v>
      </c>
      <c r="BO456">
        <v>0</v>
      </c>
      <c r="BY456" t="s">
        <v>109</v>
      </c>
      <c r="BZ456" s="12">
        <f t="shared" si="280"/>
        <v>100</v>
      </c>
      <c r="CA456" s="12">
        <v>20</v>
      </c>
      <c r="CF456" s="12" t="s">
        <v>357</v>
      </c>
      <c r="CH456" s="12">
        <v>0</v>
      </c>
      <c r="CM456" s="12" t="s">
        <v>357</v>
      </c>
      <c r="CP456" s="12">
        <v>80</v>
      </c>
      <c r="CQ456" t="s">
        <v>592</v>
      </c>
      <c r="CR456" s="12">
        <f t="shared" si="271"/>
        <v>0</v>
      </c>
      <c r="CS456" s="12">
        <f t="shared" si="272"/>
        <v>0</v>
      </c>
      <c r="CT456" s="12">
        <f t="shared" si="273"/>
        <v>0</v>
      </c>
      <c r="CU456" s="12">
        <f t="shared" si="274"/>
        <v>80</v>
      </c>
      <c r="CW456">
        <v>0</v>
      </c>
      <c r="CX456" t="s">
        <v>110</v>
      </c>
    </row>
    <row r="457" spans="1:102" x14ac:dyDescent="0.2">
      <c r="A457">
        <v>2019</v>
      </c>
      <c r="B457" t="s">
        <v>892</v>
      </c>
      <c r="C457" t="s">
        <v>152</v>
      </c>
      <c r="D457" s="12">
        <v>52402</v>
      </c>
      <c r="E457" t="s">
        <v>153</v>
      </c>
      <c r="F457" t="s">
        <v>130</v>
      </c>
      <c r="G457" t="s">
        <v>106</v>
      </c>
      <c r="I457" t="s">
        <v>106</v>
      </c>
      <c r="J457">
        <v>2018</v>
      </c>
      <c r="K457">
        <f t="shared" si="270"/>
        <v>1</v>
      </c>
      <c r="L457" t="s">
        <v>108</v>
      </c>
      <c r="M457" t="s">
        <v>108</v>
      </c>
      <c r="N457" t="s">
        <v>356</v>
      </c>
      <c r="P457" s="3">
        <v>1600</v>
      </c>
      <c r="S457" s="5">
        <f t="shared" si="275"/>
        <v>1600</v>
      </c>
      <c r="T457" s="5">
        <v>1600</v>
      </c>
      <c r="U457" s="5">
        <v>0</v>
      </c>
      <c r="V457" s="5">
        <v>0</v>
      </c>
      <c r="W457" s="5">
        <v>0</v>
      </c>
      <c r="X457" s="5">
        <v>0</v>
      </c>
      <c r="Y457" s="5">
        <v>0</v>
      </c>
      <c r="Z457" s="5">
        <v>0</v>
      </c>
      <c r="AA457" s="5">
        <v>0</v>
      </c>
      <c r="AB457" s="5">
        <v>0</v>
      </c>
      <c r="AC457" s="5">
        <v>0</v>
      </c>
      <c r="AE457" s="5">
        <v>0</v>
      </c>
      <c r="AF457" s="5">
        <v>0</v>
      </c>
      <c r="AH457" s="5">
        <v>0</v>
      </c>
      <c r="AJ457" s="3">
        <v>0</v>
      </c>
      <c r="AL457" s="6">
        <f t="shared" si="276"/>
        <v>100</v>
      </c>
      <c r="AM457" s="12">
        <v>100</v>
      </c>
      <c r="AN457" s="12">
        <v>0</v>
      </c>
      <c r="AO457" s="12">
        <v>0</v>
      </c>
      <c r="AP457" s="12">
        <v>0</v>
      </c>
      <c r="AQ457" s="12">
        <v>0</v>
      </c>
      <c r="AR457" s="12">
        <v>0</v>
      </c>
      <c r="AS457" s="12">
        <v>0</v>
      </c>
      <c r="AT457" s="12">
        <v>0</v>
      </c>
      <c r="AU457" s="12">
        <v>0</v>
      </c>
      <c r="AV457" s="12">
        <v>0</v>
      </c>
      <c r="AW457" s="12">
        <v>0</v>
      </c>
      <c r="AX457" s="12">
        <v>0</v>
      </c>
      <c r="AY457" s="12">
        <v>0</v>
      </c>
      <c r="AZ457" s="12">
        <v>0</v>
      </c>
      <c r="BA457" s="12">
        <v>0</v>
      </c>
      <c r="BB457" s="12">
        <v>0</v>
      </c>
      <c r="BC457" s="12">
        <v>0</v>
      </c>
      <c r="BE457" s="12">
        <f t="shared" si="277"/>
        <v>0</v>
      </c>
      <c r="BF457" s="12">
        <f t="shared" si="278"/>
        <v>0</v>
      </c>
      <c r="BG457" s="3">
        <f t="shared" si="268"/>
        <v>1600</v>
      </c>
      <c r="BK457">
        <v>250</v>
      </c>
      <c r="BS457">
        <v>1350</v>
      </c>
      <c r="BY457" t="s">
        <v>109</v>
      </c>
      <c r="BZ457" s="12">
        <f t="shared" si="280"/>
        <v>100</v>
      </c>
      <c r="CD457" s="12">
        <v>0</v>
      </c>
      <c r="CF457" s="12" t="s">
        <v>357</v>
      </c>
      <c r="CH457" s="12">
        <v>0</v>
      </c>
      <c r="CL457" s="12">
        <v>15</v>
      </c>
      <c r="CM457" s="12" t="s">
        <v>357</v>
      </c>
      <c r="CP457" s="12">
        <v>85</v>
      </c>
      <c r="CQ457" t="s">
        <v>592</v>
      </c>
      <c r="CR457" s="12">
        <f t="shared" si="271"/>
        <v>0</v>
      </c>
      <c r="CS457" s="12">
        <f t="shared" si="272"/>
        <v>0</v>
      </c>
      <c r="CT457" s="12">
        <f t="shared" si="273"/>
        <v>15</v>
      </c>
      <c r="CU457" s="12">
        <f t="shared" si="274"/>
        <v>85</v>
      </c>
      <c r="CW457">
        <v>0</v>
      </c>
    </row>
    <row r="458" spans="1:102" x14ac:dyDescent="0.2">
      <c r="A458">
        <v>2019</v>
      </c>
      <c r="B458" t="s">
        <v>893</v>
      </c>
      <c r="C458" t="s">
        <v>589</v>
      </c>
      <c r="D458" s="12">
        <v>78756</v>
      </c>
      <c r="E458" t="s">
        <v>308</v>
      </c>
      <c r="F458" t="s">
        <v>105</v>
      </c>
      <c r="G458" t="s">
        <v>138</v>
      </c>
      <c r="I458" t="s">
        <v>121</v>
      </c>
      <c r="J458">
        <v>2008</v>
      </c>
      <c r="K458">
        <f t="shared" ref="K458:K467" si="281">2019-J458</f>
        <v>11</v>
      </c>
      <c r="L458" t="s">
        <v>154</v>
      </c>
      <c r="M458" t="s">
        <v>149</v>
      </c>
      <c r="N458" t="s">
        <v>356</v>
      </c>
      <c r="O458" s="3">
        <v>9000000</v>
      </c>
      <c r="P458" s="3">
        <v>9000000</v>
      </c>
      <c r="Q458" s="3">
        <v>8500000</v>
      </c>
      <c r="R458" s="4">
        <f>Q458/O458</f>
        <v>0.94444444444444442</v>
      </c>
      <c r="S458" s="5">
        <f t="shared" si="275"/>
        <v>9000000</v>
      </c>
      <c r="T458" s="5">
        <v>4000000</v>
      </c>
      <c r="U458" s="5">
        <v>0</v>
      </c>
      <c r="V458" s="5">
        <v>2500000</v>
      </c>
      <c r="W458" s="5">
        <v>0</v>
      </c>
      <c r="X458" s="5">
        <v>1700000</v>
      </c>
      <c r="Y458" s="5">
        <v>800000</v>
      </c>
      <c r="Z458" s="5">
        <v>0</v>
      </c>
      <c r="AA458" s="5">
        <v>0</v>
      </c>
      <c r="AB458" s="5">
        <v>0</v>
      </c>
      <c r="AC458" s="5">
        <v>0</v>
      </c>
      <c r="AE458" s="5">
        <v>0</v>
      </c>
      <c r="AF458" s="5">
        <v>0</v>
      </c>
      <c r="AH458" s="5">
        <v>0</v>
      </c>
      <c r="AJ458" s="3">
        <v>0</v>
      </c>
      <c r="AL458" s="6">
        <f t="shared" si="276"/>
        <v>100</v>
      </c>
      <c r="AM458" s="12">
        <v>44.444444444444443</v>
      </c>
      <c r="AN458" s="12">
        <v>0</v>
      </c>
      <c r="AO458" s="12">
        <v>27.777777777777779</v>
      </c>
      <c r="AP458" s="12">
        <v>0</v>
      </c>
      <c r="AQ458" s="12">
        <v>18.888888888888889</v>
      </c>
      <c r="AR458" s="12">
        <v>8.8888888888888893</v>
      </c>
      <c r="AS458" s="12">
        <v>0</v>
      </c>
      <c r="AT458" s="12">
        <v>0</v>
      </c>
      <c r="AU458" s="12">
        <v>0</v>
      </c>
      <c r="AV458" s="12">
        <v>0</v>
      </c>
      <c r="AW458" s="12">
        <v>0</v>
      </c>
      <c r="AX458" s="12">
        <v>0</v>
      </c>
      <c r="AY458" s="12">
        <v>0</v>
      </c>
      <c r="AZ458" s="12">
        <v>0</v>
      </c>
      <c r="BA458" s="12">
        <v>0</v>
      </c>
      <c r="BB458" s="12">
        <v>0</v>
      </c>
      <c r="BC458" s="12">
        <v>0</v>
      </c>
      <c r="BE458" s="12">
        <f t="shared" si="277"/>
        <v>27.777777777777779</v>
      </c>
      <c r="BF458" s="12">
        <f t="shared" si="278"/>
        <v>0</v>
      </c>
      <c r="BG458" s="3">
        <f t="shared" si="268"/>
        <v>9000000</v>
      </c>
      <c r="BH458">
        <v>0</v>
      </c>
      <c r="BI458">
        <v>0</v>
      </c>
      <c r="BJ458">
        <v>500000</v>
      </c>
      <c r="BK458">
        <v>7750000</v>
      </c>
      <c r="BL458">
        <v>0</v>
      </c>
      <c r="BM458">
        <v>0</v>
      </c>
      <c r="BN458">
        <v>0</v>
      </c>
      <c r="BO458">
        <v>0</v>
      </c>
      <c r="BP458">
        <v>500000</v>
      </c>
      <c r="BQ458">
        <v>250000</v>
      </c>
      <c r="BR458">
        <v>0</v>
      </c>
      <c r="BS458">
        <v>0</v>
      </c>
      <c r="BT458">
        <v>0</v>
      </c>
      <c r="BU458">
        <v>0</v>
      </c>
      <c r="BV458">
        <v>0</v>
      </c>
      <c r="BW458">
        <v>0</v>
      </c>
      <c r="BY458" t="s">
        <v>109</v>
      </c>
      <c r="BZ458" s="12">
        <f t="shared" si="280"/>
        <v>100</v>
      </c>
      <c r="CA458" s="10">
        <v>0</v>
      </c>
      <c r="CB458" s="10">
        <v>0</v>
      </c>
      <c r="CC458" s="10">
        <v>5.5555555555555554</v>
      </c>
      <c r="CD458" s="10">
        <v>86.111111111111114</v>
      </c>
      <c r="CE458" s="10">
        <v>0</v>
      </c>
      <c r="CF458" s="10">
        <v>0</v>
      </c>
      <c r="CG458" s="10">
        <v>0</v>
      </c>
      <c r="CH458" s="10">
        <v>0</v>
      </c>
      <c r="CI458" s="10">
        <v>5.5555555555555554</v>
      </c>
      <c r="CJ458" s="10">
        <v>2.7777777777777777</v>
      </c>
      <c r="CK458" s="10">
        <v>0</v>
      </c>
      <c r="CL458" s="10">
        <v>0</v>
      </c>
      <c r="CM458" s="10">
        <v>0</v>
      </c>
      <c r="CN458" s="10">
        <v>0</v>
      </c>
      <c r="CO458" s="10"/>
      <c r="CP458" s="10">
        <v>0</v>
      </c>
      <c r="CR458" s="12">
        <f t="shared" si="271"/>
        <v>5.5555555555555554</v>
      </c>
      <c r="CS458" s="12">
        <f t="shared" si="272"/>
        <v>0</v>
      </c>
      <c r="CT458" s="12">
        <f t="shared" si="273"/>
        <v>8.3333333333333321</v>
      </c>
      <c r="CU458" s="12">
        <f t="shared" si="274"/>
        <v>0</v>
      </c>
      <c r="CW458">
        <v>0</v>
      </c>
      <c r="CX458" t="s">
        <v>110</v>
      </c>
    </row>
    <row r="459" spans="1:102" x14ac:dyDescent="0.2">
      <c r="A459">
        <v>2019</v>
      </c>
      <c r="B459" t="s">
        <v>894</v>
      </c>
      <c r="C459" t="s">
        <v>310</v>
      </c>
      <c r="D459" s="12">
        <v>72015</v>
      </c>
      <c r="E459" t="s">
        <v>308</v>
      </c>
      <c r="F459" t="s">
        <v>105</v>
      </c>
      <c r="G459" t="s">
        <v>142</v>
      </c>
      <c r="I459" t="s">
        <v>143</v>
      </c>
      <c r="J459">
        <v>2016</v>
      </c>
      <c r="K459">
        <f t="shared" si="281"/>
        <v>3</v>
      </c>
      <c r="L459" t="s">
        <v>122</v>
      </c>
      <c r="M459" t="s">
        <v>122</v>
      </c>
      <c r="N459" t="s">
        <v>360</v>
      </c>
      <c r="O459" s="3">
        <v>979000</v>
      </c>
      <c r="P459" s="3">
        <v>545000</v>
      </c>
      <c r="Q459" s="3">
        <v>1041000</v>
      </c>
      <c r="R459" s="4">
        <f>Q459/O459</f>
        <v>1.0633299284984679</v>
      </c>
      <c r="S459" s="5">
        <f t="shared" si="275"/>
        <v>545000</v>
      </c>
      <c r="T459" s="5">
        <v>510000</v>
      </c>
      <c r="U459" s="5">
        <v>0</v>
      </c>
      <c r="V459" s="5">
        <v>35000</v>
      </c>
      <c r="W459" s="5">
        <v>0</v>
      </c>
      <c r="X459" s="5">
        <v>0</v>
      </c>
      <c r="Y459" s="5">
        <v>0</v>
      </c>
      <c r="Z459" s="5">
        <v>0</v>
      </c>
      <c r="AA459" s="5">
        <v>0</v>
      </c>
      <c r="AB459" s="5">
        <v>0</v>
      </c>
      <c r="AC459" s="5">
        <v>0</v>
      </c>
      <c r="AE459" s="5">
        <v>0</v>
      </c>
      <c r="AF459" s="5">
        <v>0</v>
      </c>
      <c r="AH459" s="5">
        <v>0</v>
      </c>
      <c r="AJ459" s="3">
        <v>0</v>
      </c>
      <c r="AL459" s="6">
        <f t="shared" si="276"/>
        <v>100</v>
      </c>
      <c r="AM459" s="12">
        <v>93.577981651376149</v>
      </c>
      <c r="AN459" s="12">
        <v>0</v>
      </c>
      <c r="AO459" s="12">
        <v>6.4220183486238538</v>
      </c>
      <c r="AP459" s="12">
        <v>0</v>
      </c>
      <c r="AQ459" s="12">
        <v>0</v>
      </c>
      <c r="AR459" s="12">
        <v>0</v>
      </c>
      <c r="AS459" s="12">
        <v>0</v>
      </c>
      <c r="AT459" s="12">
        <v>0</v>
      </c>
      <c r="AU459" s="12">
        <v>0</v>
      </c>
      <c r="AV459" s="12">
        <v>0</v>
      </c>
      <c r="AW459" s="12">
        <v>0</v>
      </c>
      <c r="AX459" s="12">
        <v>0</v>
      </c>
      <c r="AY459" s="12">
        <v>0</v>
      </c>
      <c r="AZ459" s="12">
        <v>0</v>
      </c>
      <c r="BA459" s="12">
        <v>0</v>
      </c>
      <c r="BB459" s="12">
        <v>0</v>
      </c>
      <c r="BC459" s="12">
        <v>0</v>
      </c>
      <c r="BE459" s="12">
        <f t="shared" si="277"/>
        <v>6.4220183486238538</v>
      </c>
      <c r="BF459" s="12">
        <f t="shared" si="278"/>
        <v>0</v>
      </c>
      <c r="BG459" s="3">
        <f t="shared" si="268"/>
        <v>545000</v>
      </c>
      <c r="BH459">
        <v>375000</v>
      </c>
      <c r="BI459">
        <v>20000</v>
      </c>
      <c r="BJ459">
        <v>50000</v>
      </c>
      <c r="BK459">
        <v>100000</v>
      </c>
      <c r="BO459">
        <v>0</v>
      </c>
      <c r="BY459" t="s">
        <v>109</v>
      </c>
      <c r="BZ459" s="12">
        <f t="shared" si="280"/>
        <v>100</v>
      </c>
      <c r="CA459" s="12">
        <v>10</v>
      </c>
      <c r="CB459" s="12">
        <v>0</v>
      </c>
      <c r="CC459" s="12">
        <v>0</v>
      </c>
      <c r="CD459" s="12">
        <v>0</v>
      </c>
      <c r="CF459" s="12" t="s">
        <v>357</v>
      </c>
      <c r="CH459" s="12">
        <v>0</v>
      </c>
      <c r="CM459" s="12" t="s">
        <v>357</v>
      </c>
      <c r="CP459" s="12">
        <v>90</v>
      </c>
      <c r="CQ459" t="s">
        <v>592</v>
      </c>
      <c r="CR459" s="12">
        <f t="shared" si="271"/>
        <v>0</v>
      </c>
      <c r="CS459" s="12">
        <f t="shared" si="272"/>
        <v>0</v>
      </c>
      <c r="CT459" s="12">
        <f t="shared" si="273"/>
        <v>0</v>
      </c>
      <c r="CU459" s="12">
        <f t="shared" si="274"/>
        <v>90</v>
      </c>
      <c r="CV459" t="s">
        <v>109</v>
      </c>
      <c r="CW459" s="5">
        <v>15000</v>
      </c>
      <c r="CX459" t="s">
        <v>116</v>
      </c>
    </row>
    <row r="460" spans="1:102" x14ac:dyDescent="0.2">
      <c r="A460">
        <v>2019</v>
      </c>
      <c r="B460" t="s">
        <v>895</v>
      </c>
      <c r="C460" t="s">
        <v>210</v>
      </c>
      <c r="D460" s="12">
        <v>85719</v>
      </c>
      <c r="E460" t="s">
        <v>205</v>
      </c>
      <c r="F460" t="s">
        <v>114</v>
      </c>
      <c r="G460" t="s">
        <v>120</v>
      </c>
      <c r="I460" t="s">
        <v>121</v>
      </c>
      <c r="J460">
        <v>2015</v>
      </c>
      <c r="K460">
        <f t="shared" si="281"/>
        <v>4</v>
      </c>
      <c r="L460" t="s">
        <v>122</v>
      </c>
      <c r="M460" t="s">
        <v>122</v>
      </c>
      <c r="N460" t="s">
        <v>356</v>
      </c>
      <c r="O460" s="3">
        <v>128000</v>
      </c>
      <c r="P460" s="3">
        <v>114000</v>
      </c>
      <c r="Q460" s="3">
        <v>116000</v>
      </c>
      <c r="R460" s="4">
        <f>Q460/O460</f>
        <v>0.90625</v>
      </c>
      <c r="S460" s="5">
        <f t="shared" si="275"/>
        <v>114000</v>
      </c>
      <c r="T460" s="5">
        <v>105500</v>
      </c>
      <c r="U460" s="5">
        <v>0</v>
      </c>
      <c r="V460" s="5">
        <v>0</v>
      </c>
      <c r="W460" s="5">
        <v>0</v>
      </c>
      <c r="X460" s="5">
        <v>0</v>
      </c>
      <c r="Y460" s="5">
        <v>5000</v>
      </c>
      <c r="Z460" s="5">
        <v>3500</v>
      </c>
      <c r="AA460" s="5">
        <v>0</v>
      </c>
      <c r="AB460" s="5">
        <v>0</v>
      </c>
      <c r="AC460" s="5">
        <v>0</v>
      </c>
      <c r="AE460" s="5">
        <v>0</v>
      </c>
      <c r="AF460" s="5">
        <v>0</v>
      </c>
      <c r="AH460" s="5">
        <v>0</v>
      </c>
      <c r="AJ460" s="3">
        <v>0</v>
      </c>
      <c r="AL460" s="6">
        <f t="shared" si="276"/>
        <v>100</v>
      </c>
      <c r="AM460" s="12">
        <v>92.543859649122808</v>
      </c>
      <c r="AN460" s="12">
        <v>0</v>
      </c>
      <c r="AO460" s="12">
        <v>0</v>
      </c>
      <c r="AP460" s="12">
        <v>0</v>
      </c>
      <c r="AQ460" s="12">
        <v>0</v>
      </c>
      <c r="AR460" s="12">
        <v>4.3859649122807012</v>
      </c>
      <c r="AS460" s="12">
        <v>3.070175438596491</v>
      </c>
      <c r="AT460" s="12">
        <v>0</v>
      </c>
      <c r="AU460" s="12">
        <v>0</v>
      </c>
      <c r="AV460" s="12">
        <v>0</v>
      </c>
      <c r="AW460" s="12">
        <v>0</v>
      </c>
      <c r="AX460" s="12">
        <v>0</v>
      </c>
      <c r="AY460" s="12">
        <v>0</v>
      </c>
      <c r="AZ460" s="12">
        <v>0</v>
      </c>
      <c r="BA460" s="12">
        <v>0</v>
      </c>
      <c r="BB460" s="12">
        <v>0</v>
      </c>
      <c r="BC460" s="12">
        <v>0</v>
      </c>
      <c r="BE460" s="12">
        <f t="shared" si="277"/>
        <v>0</v>
      </c>
      <c r="BF460" s="12">
        <f t="shared" si="278"/>
        <v>3.070175438596491</v>
      </c>
      <c r="BG460" s="3">
        <f t="shared" si="268"/>
        <v>114000</v>
      </c>
      <c r="BH460">
        <v>0</v>
      </c>
      <c r="BI460">
        <v>0</v>
      </c>
      <c r="BJ460">
        <v>0</v>
      </c>
      <c r="BK460">
        <v>109900</v>
      </c>
      <c r="BL460">
        <v>0</v>
      </c>
      <c r="BM460">
        <v>0</v>
      </c>
      <c r="BN460">
        <v>2000</v>
      </c>
      <c r="BO460">
        <v>0</v>
      </c>
      <c r="BP460">
        <v>2100</v>
      </c>
      <c r="BQ460">
        <v>0</v>
      </c>
      <c r="BR460">
        <v>0</v>
      </c>
      <c r="BS460">
        <v>0</v>
      </c>
      <c r="BT460">
        <v>0</v>
      </c>
      <c r="BU460">
        <v>0</v>
      </c>
      <c r="BV460">
        <v>0</v>
      </c>
      <c r="BW460">
        <v>0</v>
      </c>
      <c r="BY460" t="s">
        <v>109</v>
      </c>
      <c r="BZ460" s="12">
        <f t="shared" si="280"/>
        <v>99.999999999999986</v>
      </c>
      <c r="CA460" s="10">
        <v>0</v>
      </c>
      <c r="CB460" s="10">
        <v>0</v>
      </c>
      <c r="CC460" s="10">
        <v>0</v>
      </c>
      <c r="CD460" s="10">
        <v>96.403508771929822</v>
      </c>
      <c r="CE460" s="10">
        <v>0</v>
      </c>
      <c r="CF460" s="10">
        <v>0</v>
      </c>
      <c r="CG460" s="10">
        <v>1.7543859649122806</v>
      </c>
      <c r="CH460" s="10">
        <v>0</v>
      </c>
      <c r="CI460" s="10">
        <v>1.8421052631578945</v>
      </c>
      <c r="CJ460" s="10">
        <v>0</v>
      </c>
      <c r="CK460" s="10">
        <v>0</v>
      </c>
      <c r="CL460" s="10">
        <v>0</v>
      </c>
      <c r="CM460" s="10">
        <v>0</v>
      </c>
      <c r="CN460" s="10">
        <v>0</v>
      </c>
      <c r="CO460" s="10"/>
      <c r="CP460" s="10">
        <v>0</v>
      </c>
      <c r="CR460" s="12">
        <f t="shared" si="271"/>
        <v>0</v>
      </c>
      <c r="CS460" s="12">
        <f t="shared" si="272"/>
        <v>0</v>
      </c>
      <c r="CT460" s="12">
        <f t="shared" si="273"/>
        <v>1.8421052631578945</v>
      </c>
      <c r="CU460" s="12">
        <f t="shared" si="274"/>
        <v>0</v>
      </c>
      <c r="CX460" t="s">
        <v>126</v>
      </c>
    </row>
    <row r="461" spans="1:102" x14ac:dyDescent="0.2">
      <c r="A461">
        <v>2019</v>
      </c>
      <c r="B461" t="s">
        <v>896</v>
      </c>
      <c r="C461" t="s">
        <v>118</v>
      </c>
      <c r="D461" s="12">
        <v>27703</v>
      </c>
      <c r="E461" t="s">
        <v>119</v>
      </c>
      <c r="F461" t="s">
        <v>105</v>
      </c>
      <c r="G461" t="s">
        <v>120</v>
      </c>
      <c r="I461" t="s">
        <v>121</v>
      </c>
      <c r="J461">
        <v>2004</v>
      </c>
      <c r="K461">
        <f t="shared" si="281"/>
        <v>15</v>
      </c>
      <c r="L461" t="s">
        <v>154</v>
      </c>
      <c r="M461" t="s">
        <v>149</v>
      </c>
      <c r="N461" t="s">
        <v>356</v>
      </c>
      <c r="O461" s="3">
        <v>3686799</v>
      </c>
      <c r="P461" s="3">
        <v>3547907</v>
      </c>
      <c r="Q461" s="3">
        <v>4396751</v>
      </c>
      <c r="R461" s="4">
        <f>Q461/O461</f>
        <v>1.1925659630481618</v>
      </c>
      <c r="S461" s="5">
        <f t="shared" si="275"/>
        <v>3547907</v>
      </c>
      <c r="T461" s="5">
        <v>3547907</v>
      </c>
      <c r="U461" s="5">
        <v>0</v>
      </c>
      <c r="V461" s="5">
        <v>0</v>
      </c>
      <c r="W461" s="5">
        <v>0</v>
      </c>
      <c r="X461" s="5">
        <v>0</v>
      </c>
      <c r="Y461" s="5">
        <v>0</v>
      </c>
      <c r="Z461" s="5">
        <v>0</v>
      </c>
      <c r="AA461" s="5">
        <v>0</v>
      </c>
      <c r="AB461" s="5">
        <v>0</v>
      </c>
      <c r="AC461" s="5">
        <v>0</v>
      </c>
      <c r="AE461" s="5">
        <v>0</v>
      </c>
      <c r="AF461" s="5">
        <v>0</v>
      </c>
      <c r="AH461" s="5">
        <v>0</v>
      </c>
      <c r="AJ461" s="3">
        <v>0</v>
      </c>
      <c r="AL461" s="6">
        <f t="shared" si="276"/>
        <v>100</v>
      </c>
      <c r="AM461" s="12">
        <v>100</v>
      </c>
      <c r="AN461" s="12">
        <v>0</v>
      </c>
      <c r="AO461" s="12">
        <v>0</v>
      </c>
      <c r="AP461" s="12">
        <v>0</v>
      </c>
      <c r="AQ461" s="12">
        <v>0</v>
      </c>
      <c r="AR461" s="12">
        <v>0</v>
      </c>
      <c r="AS461" s="12">
        <v>0</v>
      </c>
      <c r="AT461" s="12">
        <v>0</v>
      </c>
      <c r="AU461" s="12">
        <v>0</v>
      </c>
      <c r="AV461" s="12">
        <v>0</v>
      </c>
      <c r="AW461" s="12">
        <v>0</v>
      </c>
      <c r="AX461" s="12">
        <v>0</v>
      </c>
      <c r="AY461" s="12">
        <v>0</v>
      </c>
      <c r="AZ461" s="12">
        <v>0</v>
      </c>
      <c r="BA461" s="12">
        <v>0</v>
      </c>
      <c r="BB461" s="12">
        <v>0</v>
      </c>
      <c r="BC461" s="12">
        <v>0</v>
      </c>
      <c r="BE461" s="12">
        <f t="shared" si="277"/>
        <v>0</v>
      </c>
      <c r="BF461" s="12">
        <f t="shared" si="278"/>
        <v>0</v>
      </c>
      <c r="BG461" s="3">
        <f t="shared" si="268"/>
        <v>3547907</v>
      </c>
      <c r="BH461">
        <v>0</v>
      </c>
      <c r="BI461">
        <v>2407732</v>
      </c>
      <c r="BJ461">
        <v>690899</v>
      </c>
      <c r="BK461">
        <v>348595</v>
      </c>
      <c r="BL461">
        <v>100681</v>
      </c>
      <c r="BM461">
        <v>0</v>
      </c>
      <c r="BN461">
        <v>0</v>
      </c>
      <c r="BO461">
        <v>0</v>
      </c>
      <c r="BP461">
        <v>0</v>
      </c>
      <c r="BQ461">
        <v>0</v>
      </c>
      <c r="BR461">
        <v>0</v>
      </c>
      <c r="BS461">
        <v>0</v>
      </c>
      <c r="BT461">
        <v>0</v>
      </c>
      <c r="BU461">
        <v>0</v>
      </c>
      <c r="BV461">
        <v>0</v>
      </c>
      <c r="BW461">
        <v>0</v>
      </c>
      <c r="BY461" t="s">
        <v>109</v>
      </c>
      <c r="BZ461" s="12">
        <f t="shared" si="280"/>
        <v>99.999999999999986</v>
      </c>
      <c r="CA461" s="10">
        <v>0</v>
      </c>
      <c r="CB461" s="10">
        <v>67.86344737897582</v>
      </c>
      <c r="CC461" s="10">
        <v>19.473424754369269</v>
      </c>
      <c r="CD461" s="10">
        <v>9.8253702816900219</v>
      </c>
      <c r="CE461" s="10">
        <v>2.8377575849648822</v>
      </c>
      <c r="CF461" s="10">
        <v>0</v>
      </c>
      <c r="CG461" s="10">
        <v>0</v>
      </c>
      <c r="CH461" s="10">
        <v>0</v>
      </c>
      <c r="CI461" s="10">
        <v>0</v>
      </c>
      <c r="CJ461" s="10">
        <v>0</v>
      </c>
      <c r="CK461" s="10">
        <v>0</v>
      </c>
      <c r="CL461" s="10">
        <v>0</v>
      </c>
      <c r="CM461" s="10">
        <v>0</v>
      </c>
      <c r="CN461" s="10">
        <v>0</v>
      </c>
      <c r="CO461" s="10"/>
      <c r="CP461" s="10">
        <v>0</v>
      </c>
      <c r="CR461" s="12">
        <f t="shared" si="271"/>
        <v>87.336872133345082</v>
      </c>
      <c r="CS461" s="12">
        <f t="shared" si="272"/>
        <v>2.8377575849648822</v>
      </c>
      <c r="CT461" s="12">
        <f t="shared" si="273"/>
        <v>0</v>
      </c>
      <c r="CU461" s="12">
        <f t="shared" si="274"/>
        <v>0</v>
      </c>
      <c r="CX461" t="s">
        <v>110</v>
      </c>
    </row>
    <row r="462" spans="1:102" x14ac:dyDescent="0.2">
      <c r="A462">
        <v>2019</v>
      </c>
      <c r="B462" t="s">
        <v>897</v>
      </c>
      <c r="C462" t="s">
        <v>582</v>
      </c>
      <c r="D462" s="12">
        <v>66106</v>
      </c>
      <c r="E462" t="s">
        <v>153</v>
      </c>
      <c r="F462" t="s">
        <v>130</v>
      </c>
      <c r="G462" t="s">
        <v>142</v>
      </c>
      <c r="I462" t="s">
        <v>143</v>
      </c>
      <c r="J462">
        <v>2015</v>
      </c>
      <c r="K462">
        <f t="shared" si="281"/>
        <v>4</v>
      </c>
      <c r="L462" t="s">
        <v>122</v>
      </c>
      <c r="M462" t="s">
        <v>122</v>
      </c>
      <c r="N462" t="s">
        <v>356</v>
      </c>
      <c r="O462" s="3">
        <v>191000</v>
      </c>
      <c r="P462" s="3">
        <v>95000</v>
      </c>
      <c r="Q462" s="3">
        <v>189000</v>
      </c>
      <c r="R462" s="4">
        <f>Q462/O462</f>
        <v>0.98952879581151831</v>
      </c>
      <c r="S462" s="5">
        <f t="shared" si="275"/>
        <v>95000</v>
      </c>
      <c r="T462" s="5">
        <v>70000</v>
      </c>
      <c r="U462" s="5">
        <v>2000</v>
      </c>
      <c r="V462" s="5">
        <v>5000</v>
      </c>
      <c r="W462" s="5">
        <v>0</v>
      </c>
      <c r="X462" s="5">
        <v>0</v>
      </c>
      <c r="Y462" s="5">
        <v>2000</v>
      </c>
      <c r="Z462" s="5">
        <v>0</v>
      </c>
      <c r="AA462" s="5">
        <v>5000</v>
      </c>
      <c r="AB462" s="5">
        <v>0</v>
      </c>
      <c r="AC462" s="5">
        <v>2250</v>
      </c>
      <c r="AE462" s="5">
        <v>0</v>
      </c>
      <c r="AF462" s="5">
        <v>8750</v>
      </c>
      <c r="AG462" s="5" t="s">
        <v>898</v>
      </c>
      <c r="AH462" s="5">
        <v>0</v>
      </c>
      <c r="AJ462" s="3">
        <v>0</v>
      </c>
      <c r="AL462" s="6">
        <f t="shared" si="276"/>
        <v>99.999999999999972</v>
      </c>
      <c r="AM462" s="12">
        <v>73.68421052631578</v>
      </c>
      <c r="AN462" s="12">
        <v>2.1052631578947367</v>
      </c>
      <c r="AO462" s="12">
        <v>5.2631578947368416</v>
      </c>
      <c r="AP462" s="12">
        <v>0</v>
      </c>
      <c r="AQ462" s="12">
        <v>0</v>
      </c>
      <c r="AR462" s="12">
        <v>2.1052631578947367</v>
      </c>
      <c r="AS462" s="12">
        <v>0</v>
      </c>
      <c r="AT462" s="12">
        <v>5.2631578947368416</v>
      </c>
      <c r="AU462" s="12">
        <v>0</v>
      </c>
      <c r="AV462" s="12">
        <v>2.3684210526315792</v>
      </c>
      <c r="AW462" s="12">
        <v>0</v>
      </c>
      <c r="AX462" s="12">
        <v>0</v>
      </c>
      <c r="AY462" s="12">
        <v>9.2105263157894726</v>
      </c>
      <c r="AZ462" s="12"/>
      <c r="BA462" s="12">
        <v>0</v>
      </c>
      <c r="BB462" s="12">
        <v>0</v>
      </c>
      <c r="BC462" s="12">
        <v>0</v>
      </c>
      <c r="BE462" s="12">
        <f t="shared" si="277"/>
        <v>5.2631578947368416</v>
      </c>
      <c r="BF462" s="12">
        <f t="shared" si="278"/>
        <v>16.842105263157894</v>
      </c>
      <c r="BG462" s="3">
        <f t="shared" si="268"/>
        <v>95000</v>
      </c>
      <c r="BH462">
        <v>0</v>
      </c>
      <c r="BI462">
        <v>3000</v>
      </c>
      <c r="BJ462">
        <v>7000</v>
      </c>
      <c r="BK462">
        <v>80000</v>
      </c>
      <c r="BL462">
        <v>0</v>
      </c>
      <c r="BM462">
        <v>0</v>
      </c>
      <c r="BN462">
        <v>0</v>
      </c>
      <c r="BO462">
        <v>0</v>
      </c>
      <c r="BP462">
        <v>5000</v>
      </c>
      <c r="BQ462">
        <v>0</v>
      </c>
      <c r="BR462">
        <v>0</v>
      </c>
      <c r="BS462">
        <v>0</v>
      </c>
      <c r="BT462">
        <v>0</v>
      </c>
      <c r="BU462">
        <v>0</v>
      </c>
      <c r="BV462">
        <v>0</v>
      </c>
      <c r="BW462">
        <v>0</v>
      </c>
      <c r="BY462" t="s">
        <v>109</v>
      </c>
      <c r="BZ462" s="12">
        <f t="shared" si="280"/>
        <v>99.999999999999986</v>
      </c>
      <c r="CA462" s="10">
        <v>0</v>
      </c>
      <c r="CB462" s="10">
        <v>3.1578947368421053</v>
      </c>
      <c r="CC462" s="10">
        <v>7.3684210526315779</v>
      </c>
      <c r="CD462" s="10">
        <v>84.210526315789465</v>
      </c>
      <c r="CE462" s="10">
        <v>0</v>
      </c>
      <c r="CF462" s="10">
        <v>0</v>
      </c>
      <c r="CG462" s="10">
        <v>0</v>
      </c>
      <c r="CH462" s="10">
        <v>0</v>
      </c>
      <c r="CI462" s="10">
        <v>5.2631578947368416</v>
      </c>
      <c r="CJ462" s="10">
        <v>0</v>
      </c>
      <c r="CK462" s="10">
        <v>0</v>
      </c>
      <c r="CL462" s="10">
        <v>0</v>
      </c>
      <c r="CM462" s="10">
        <v>0</v>
      </c>
      <c r="CN462" s="10">
        <v>0</v>
      </c>
      <c r="CO462" s="10"/>
      <c r="CP462" s="10">
        <v>0</v>
      </c>
      <c r="CR462" s="12">
        <f t="shared" si="271"/>
        <v>10.526315789473683</v>
      </c>
      <c r="CS462" s="12">
        <f t="shared" si="272"/>
        <v>0</v>
      </c>
      <c r="CT462" s="12">
        <f t="shared" si="273"/>
        <v>5.2631578947368416</v>
      </c>
      <c r="CU462" s="12">
        <f t="shared" si="274"/>
        <v>0</v>
      </c>
      <c r="CX462" t="s">
        <v>116</v>
      </c>
    </row>
    <row r="463" spans="1:102" x14ac:dyDescent="0.2">
      <c r="A463">
        <v>2019</v>
      </c>
      <c r="B463" t="s">
        <v>899</v>
      </c>
      <c r="C463" t="s">
        <v>164</v>
      </c>
      <c r="D463" s="12">
        <v>45764</v>
      </c>
      <c r="E463" t="s">
        <v>129</v>
      </c>
      <c r="F463" t="s">
        <v>130</v>
      </c>
      <c r="G463" t="s">
        <v>106</v>
      </c>
      <c r="I463" t="s">
        <v>106</v>
      </c>
      <c r="J463">
        <v>2015</v>
      </c>
      <c r="K463">
        <f t="shared" si="281"/>
        <v>4</v>
      </c>
      <c r="L463" t="s">
        <v>122</v>
      </c>
      <c r="M463" t="s">
        <v>122</v>
      </c>
      <c r="N463" t="s">
        <v>360</v>
      </c>
      <c r="BE463" s="12"/>
      <c r="BF463" s="12"/>
      <c r="BG463" s="3">
        <f t="shared" si="268"/>
        <v>0</v>
      </c>
      <c r="BY463" s="2" t="s">
        <v>322</v>
      </c>
      <c r="BZ463" s="12">
        <f t="shared" si="280"/>
        <v>0</v>
      </c>
      <c r="CR463" s="12"/>
      <c r="CS463" s="12"/>
      <c r="CT463" s="12"/>
      <c r="CU463" s="12"/>
      <c r="CX463" t="s">
        <v>116</v>
      </c>
    </row>
    <row r="464" spans="1:102" x14ac:dyDescent="0.2">
      <c r="A464">
        <v>2019</v>
      </c>
      <c r="B464" t="s">
        <v>900</v>
      </c>
      <c r="C464" t="s">
        <v>128</v>
      </c>
      <c r="D464" s="12">
        <v>49440</v>
      </c>
      <c r="E464" t="s">
        <v>129</v>
      </c>
      <c r="F464" t="s">
        <v>130</v>
      </c>
      <c r="G464" t="s">
        <v>324</v>
      </c>
      <c r="I464" t="s">
        <v>208</v>
      </c>
      <c r="J464">
        <v>2018</v>
      </c>
      <c r="K464">
        <f t="shared" si="281"/>
        <v>1</v>
      </c>
      <c r="L464" t="s">
        <v>108</v>
      </c>
      <c r="M464" t="s">
        <v>108</v>
      </c>
      <c r="N464" t="s">
        <v>356</v>
      </c>
      <c r="BE464" s="12"/>
      <c r="BF464" s="12"/>
      <c r="BG464" s="3">
        <f t="shared" si="268"/>
        <v>0</v>
      </c>
      <c r="BY464" s="2" t="s">
        <v>322</v>
      </c>
      <c r="BZ464" s="12">
        <f t="shared" si="280"/>
        <v>0</v>
      </c>
      <c r="CR464" s="12"/>
      <c r="CS464" s="12"/>
      <c r="CT464" s="12"/>
      <c r="CU464" s="12"/>
      <c r="CW464">
        <v>0</v>
      </c>
      <c r="CX464" t="s">
        <v>116</v>
      </c>
    </row>
    <row r="465" spans="1:102" x14ac:dyDescent="0.2">
      <c r="A465">
        <v>2019</v>
      </c>
      <c r="B465" t="s">
        <v>901</v>
      </c>
      <c r="C465" t="s">
        <v>162</v>
      </c>
      <c r="D465" s="12">
        <v>46808</v>
      </c>
      <c r="E465" t="s">
        <v>129</v>
      </c>
      <c r="F465" t="s">
        <v>130</v>
      </c>
      <c r="G465" t="s">
        <v>173</v>
      </c>
      <c r="I465" t="s">
        <v>143</v>
      </c>
      <c r="J465">
        <v>2019</v>
      </c>
      <c r="K465">
        <f t="shared" si="281"/>
        <v>0</v>
      </c>
      <c r="L465" t="s">
        <v>108</v>
      </c>
      <c r="M465" t="s">
        <v>108</v>
      </c>
      <c r="N465" t="s">
        <v>360</v>
      </c>
      <c r="BE465" s="12"/>
      <c r="BF465" s="12"/>
      <c r="BG465" s="3">
        <f t="shared" si="268"/>
        <v>0</v>
      </c>
      <c r="BH465">
        <v>0</v>
      </c>
      <c r="BI465">
        <v>0</v>
      </c>
      <c r="BJ465">
        <v>0</v>
      </c>
      <c r="BK465">
        <v>0</v>
      </c>
      <c r="BL465">
        <v>0</v>
      </c>
      <c r="BN465">
        <v>0</v>
      </c>
      <c r="BO465">
        <v>0</v>
      </c>
      <c r="BP465">
        <v>0</v>
      </c>
      <c r="BQ465">
        <v>0</v>
      </c>
      <c r="BR465">
        <v>0</v>
      </c>
      <c r="BS465">
        <v>0</v>
      </c>
      <c r="BU465">
        <v>0</v>
      </c>
      <c r="BV465">
        <v>0</v>
      </c>
      <c r="BW465">
        <v>0</v>
      </c>
      <c r="BX465">
        <v>0</v>
      </c>
      <c r="BY465" s="2" t="s">
        <v>322</v>
      </c>
      <c r="BZ465" s="12">
        <f t="shared" si="280"/>
        <v>0</v>
      </c>
      <c r="CR465" s="12"/>
      <c r="CS465" s="12"/>
      <c r="CT465" s="12"/>
      <c r="CU465" s="12"/>
      <c r="CW465">
        <v>0</v>
      </c>
      <c r="CX465" t="s">
        <v>110</v>
      </c>
    </row>
    <row r="466" spans="1:102" x14ac:dyDescent="0.2">
      <c r="A466">
        <v>2019</v>
      </c>
      <c r="B466" t="s">
        <v>902</v>
      </c>
      <c r="C466" t="s">
        <v>162</v>
      </c>
      <c r="D466" s="12">
        <v>46140</v>
      </c>
      <c r="E466" t="s">
        <v>129</v>
      </c>
      <c r="F466" t="s">
        <v>130</v>
      </c>
      <c r="G466" t="s">
        <v>142</v>
      </c>
      <c r="I466" t="s">
        <v>143</v>
      </c>
      <c r="J466">
        <v>2013</v>
      </c>
      <c r="K466">
        <f t="shared" si="281"/>
        <v>6</v>
      </c>
      <c r="L466" t="s">
        <v>131</v>
      </c>
      <c r="M466" t="s">
        <v>131</v>
      </c>
      <c r="N466" t="s">
        <v>360</v>
      </c>
      <c r="O466" s="3">
        <v>300000</v>
      </c>
      <c r="P466" s="3">
        <v>280000</v>
      </c>
      <c r="BE466" s="12"/>
      <c r="BF466" s="12"/>
      <c r="BG466" s="3">
        <f t="shared" si="268"/>
        <v>0</v>
      </c>
      <c r="BY466" s="2" t="s">
        <v>322</v>
      </c>
      <c r="BZ466" s="12">
        <f t="shared" si="280"/>
        <v>0</v>
      </c>
      <c r="CR466" s="12"/>
      <c r="CS466" s="12"/>
      <c r="CT466" s="12"/>
      <c r="CU466" s="12"/>
    </row>
    <row r="467" spans="1:102" x14ac:dyDescent="0.2">
      <c r="A467">
        <v>2019</v>
      </c>
      <c r="B467" t="s">
        <v>903</v>
      </c>
      <c r="C467" t="s">
        <v>128</v>
      </c>
      <c r="D467" s="12">
        <v>48239</v>
      </c>
      <c r="E467" t="s">
        <v>129</v>
      </c>
      <c r="F467" t="s">
        <v>130</v>
      </c>
      <c r="G467" t="s">
        <v>106</v>
      </c>
      <c r="I467" t="s">
        <v>106</v>
      </c>
      <c r="J467">
        <v>2012</v>
      </c>
      <c r="K467">
        <f t="shared" si="281"/>
        <v>7</v>
      </c>
      <c r="L467" t="s">
        <v>131</v>
      </c>
      <c r="M467" t="s">
        <v>131</v>
      </c>
      <c r="N467" t="s">
        <v>381</v>
      </c>
      <c r="Q467" s="3">
        <v>5000</v>
      </c>
      <c r="BE467" s="12"/>
      <c r="BF467" s="12"/>
      <c r="BG467" s="3">
        <f t="shared" si="268"/>
        <v>0</v>
      </c>
      <c r="BY467" s="2" t="s">
        <v>322</v>
      </c>
      <c r="BZ467" s="12">
        <f t="shared" si="280"/>
        <v>0</v>
      </c>
      <c r="CR467" s="12"/>
      <c r="CS467" s="12"/>
      <c r="CT467" s="12"/>
      <c r="CU467" s="12"/>
      <c r="CW467">
        <v>0</v>
      </c>
    </row>
    <row r="468" spans="1:102" x14ac:dyDescent="0.2">
      <c r="A468">
        <v>2019</v>
      </c>
      <c r="B468" t="s">
        <v>904</v>
      </c>
      <c r="C468" t="s">
        <v>128</v>
      </c>
      <c r="D468" s="12">
        <v>49037</v>
      </c>
      <c r="E468" t="s">
        <v>129</v>
      </c>
      <c r="F468" t="s">
        <v>130</v>
      </c>
      <c r="G468" t="s">
        <v>106</v>
      </c>
      <c r="I468" t="s">
        <v>106</v>
      </c>
      <c r="N468" t="s">
        <v>360</v>
      </c>
      <c r="BE468" s="12"/>
      <c r="BF468" s="12"/>
      <c r="BG468" s="3">
        <f t="shared" si="268"/>
        <v>0</v>
      </c>
      <c r="BY468" s="2" t="s">
        <v>322</v>
      </c>
      <c r="BZ468" s="12">
        <f t="shared" si="280"/>
        <v>0</v>
      </c>
      <c r="CR468" s="12"/>
      <c r="CS468" s="12"/>
      <c r="CT468" s="12"/>
      <c r="CU468" s="12"/>
    </row>
    <row r="469" spans="1:102" x14ac:dyDescent="0.2">
      <c r="A469">
        <v>2019</v>
      </c>
      <c r="B469" t="s">
        <v>905</v>
      </c>
      <c r="C469" t="s">
        <v>103</v>
      </c>
      <c r="D469" s="12">
        <v>37659</v>
      </c>
      <c r="E469" t="s">
        <v>104</v>
      </c>
      <c r="F469" t="s">
        <v>105</v>
      </c>
      <c r="G469" t="s">
        <v>106</v>
      </c>
      <c r="I469" t="s">
        <v>106</v>
      </c>
      <c r="J469">
        <v>2008</v>
      </c>
      <c r="K469">
        <f t="shared" ref="K469:K502" si="282">2019-J469</f>
        <v>11</v>
      </c>
      <c r="L469" t="s">
        <v>154</v>
      </c>
      <c r="M469" t="s">
        <v>149</v>
      </c>
      <c r="N469" t="s">
        <v>381</v>
      </c>
      <c r="BE469" s="12"/>
      <c r="BF469" s="12"/>
      <c r="BG469" s="3">
        <f t="shared" si="268"/>
        <v>0</v>
      </c>
      <c r="BY469" s="2" t="s">
        <v>322</v>
      </c>
      <c r="BZ469" s="12">
        <f t="shared" si="280"/>
        <v>0</v>
      </c>
      <c r="CR469" s="12"/>
      <c r="CS469" s="12"/>
      <c r="CT469" s="12"/>
      <c r="CU469" s="12"/>
    </row>
    <row r="470" spans="1:102" x14ac:dyDescent="0.2">
      <c r="A470">
        <v>2019</v>
      </c>
      <c r="B470" t="s">
        <v>906</v>
      </c>
      <c r="C470" t="s">
        <v>178</v>
      </c>
      <c r="D470" s="12">
        <v>35804</v>
      </c>
      <c r="E470" t="s">
        <v>104</v>
      </c>
      <c r="F470" t="s">
        <v>105</v>
      </c>
      <c r="G470" t="s">
        <v>106</v>
      </c>
      <c r="I470" t="s">
        <v>106</v>
      </c>
      <c r="J470">
        <v>2012</v>
      </c>
      <c r="K470">
        <f t="shared" si="282"/>
        <v>7</v>
      </c>
      <c r="L470" t="s">
        <v>131</v>
      </c>
      <c r="M470" t="s">
        <v>131</v>
      </c>
      <c r="N470" t="s">
        <v>356</v>
      </c>
      <c r="BE470" s="12"/>
      <c r="BF470" s="12"/>
      <c r="BG470" s="3">
        <f t="shared" si="268"/>
        <v>0</v>
      </c>
      <c r="BY470" s="2" t="s">
        <v>322</v>
      </c>
      <c r="BZ470" s="12">
        <f t="shared" si="280"/>
        <v>0</v>
      </c>
      <c r="CR470" s="12"/>
      <c r="CS470" s="12"/>
      <c r="CT470" s="12"/>
      <c r="CU470" s="12"/>
    </row>
    <row r="471" spans="1:102" x14ac:dyDescent="0.2">
      <c r="A471">
        <v>2019</v>
      </c>
      <c r="B471" t="s">
        <v>907</v>
      </c>
      <c r="C471" t="s">
        <v>180</v>
      </c>
      <c r="D471" s="12">
        <v>17229</v>
      </c>
      <c r="E471" t="s">
        <v>136</v>
      </c>
      <c r="F471" t="s">
        <v>137</v>
      </c>
      <c r="G471" t="s">
        <v>142</v>
      </c>
      <c r="I471" t="s">
        <v>143</v>
      </c>
      <c r="J471">
        <v>1988</v>
      </c>
      <c r="K471">
        <f t="shared" si="282"/>
        <v>31</v>
      </c>
      <c r="L471" t="s">
        <v>148</v>
      </c>
      <c r="M471" t="s">
        <v>149</v>
      </c>
      <c r="N471" t="s">
        <v>356</v>
      </c>
      <c r="O471" s="3">
        <v>2000000</v>
      </c>
      <c r="P471" s="3">
        <v>1900000</v>
      </c>
      <c r="S471" s="5">
        <f>SUM(T471:AJ471)</f>
        <v>1900000</v>
      </c>
      <c r="T471" s="5">
        <v>1900000</v>
      </c>
      <c r="U471" s="5">
        <v>0</v>
      </c>
      <c r="V471" s="5">
        <v>0</v>
      </c>
      <c r="W471" s="5">
        <v>0</v>
      </c>
      <c r="X471" s="5">
        <v>0</v>
      </c>
      <c r="Y471" s="5">
        <v>0</v>
      </c>
      <c r="Z471" s="5">
        <v>0</v>
      </c>
      <c r="AA471" s="5">
        <v>0</v>
      </c>
      <c r="AB471" s="5">
        <v>0</v>
      </c>
      <c r="AC471" s="5">
        <v>0</v>
      </c>
      <c r="AE471" s="5">
        <v>0</v>
      </c>
      <c r="AF471" s="5">
        <v>0</v>
      </c>
      <c r="AH471" s="5">
        <v>0</v>
      </c>
      <c r="AJ471" s="3">
        <v>0</v>
      </c>
      <c r="AL471" s="6">
        <f>SUM(AM471:BC471)</f>
        <v>100</v>
      </c>
      <c r="AM471" s="12">
        <v>100</v>
      </c>
      <c r="AN471" s="12">
        <v>0</v>
      </c>
      <c r="AO471" s="12">
        <v>0</v>
      </c>
      <c r="AP471" s="12">
        <v>0</v>
      </c>
      <c r="AQ471" s="12">
        <v>0</v>
      </c>
      <c r="AR471" s="12">
        <v>0</v>
      </c>
      <c r="AS471" s="12">
        <v>0</v>
      </c>
      <c r="AT471" s="12">
        <v>0</v>
      </c>
      <c r="AU471" s="12">
        <v>0</v>
      </c>
      <c r="AV471" s="12">
        <v>0</v>
      </c>
      <c r="AW471" s="12">
        <v>0</v>
      </c>
      <c r="AX471" s="12">
        <v>0</v>
      </c>
      <c r="AY471" s="12">
        <v>0</v>
      </c>
      <c r="AZ471" s="12">
        <v>0</v>
      </c>
      <c r="BA471" s="12">
        <v>0</v>
      </c>
      <c r="BB471" s="12">
        <v>0</v>
      </c>
      <c r="BC471" s="12">
        <v>0</v>
      </c>
      <c r="BE471" s="12">
        <f>AO471+AP471</f>
        <v>0</v>
      </c>
      <c r="BF471" s="12">
        <f>SUM(AS471:AY471)+BA471+BC471</f>
        <v>0</v>
      </c>
      <c r="BG471" s="3">
        <f t="shared" si="268"/>
        <v>0</v>
      </c>
      <c r="BY471" s="2" t="s">
        <v>322</v>
      </c>
      <c r="BZ471" s="12">
        <f t="shared" si="280"/>
        <v>0</v>
      </c>
      <c r="CR471" s="12"/>
      <c r="CS471" s="12"/>
      <c r="CT471" s="12"/>
      <c r="CU471" s="12"/>
    </row>
    <row r="472" spans="1:102" x14ac:dyDescent="0.2">
      <c r="A472">
        <v>2019</v>
      </c>
      <c r="B472" t="s">
        <v>908</v>
      </c>
      <c r="C472" t="s">
        <v>135</v>
      </c>
      <c r="D472" s="12">
        <v>14519</v>
      </c>
      <c r="E472" t="s">
        <v>136</v>
      </c>
      <c r="F472" t="s">
        <v>137</v>
      </c>
      <c r="G472" t="s">
        <v>138</v>
      </c>
      <c r="I472" t="s">
        <v>121</v>
      </c>
      <c r="J472">
        <v>2009</v>
      </c>
      <c r="K472">
        <f t="shared" si="282"/>
        <v>10</v>
      </c>
      <c r="L472" t="s">
        <v>131</v>
      </c>
      <c r="M472" t="s">
        <v>131</v>
      </c>
      <c r="N472" t="s">
        <v>360</v>
      </c>
      <c r="BE472" s="12"/>
      <c r="BF472" s="12"/>
      <c r="BG472" s="3">
        <f t="shared" si="268"/>
        <v>0</v>
      </c>
      <c r="BY472" s="2" t="s">
        <v>322</v>
      </c>
      <c r="BZ472" s="12">
        <f t="shared" si="280"/>
        <v>0</v>
      </c>
      <c r="CR472" s="12"/>
      <c r="CS472" s="12"/>
      <c r="CT472" s="12"/>
      <c r="CU472" s="12"/>
    </row>
    <row r="473" spans="1:102" x14ac:dyDescent="0.2">
      <c r="A473">
        <v>2019</v>
      </c>
      <c r="B473" t="s">
        <v>909</v>
      </c>
      <c r="C473" t="s">
        <v>135</v>
      </c>
      <c r="D473" s="12">
        <v>10115</v>
      </c>
      <c r="E473" t="s">
        <v>136</v>
      </c>
      <c r="F473" t="s">
        <v>137</v>
      </c>
      <c r="G473" t="s">
        <v>106</v>
      </c>
      <c r="I473" t="s">
        <v>106</v>
      </c>
      <c r="J473">
        <v>2010</v>
      </c>
      <c r="K473">
        <f t="shared" si="282"/>
        <v>9</v>
      </c>
      <c r="L473" t="s">
        <v>131</v>
      </c>
      <c r="M473" t="s">
        <v>131</v>
      </c>
      <c r="N473" t="s">
        <v>360</v>
      </c>
      <c r="BE473" s="12"/>
      <c r="BF473" s="12"/>
      <c r="BG473" s="3">
        <f t="shared" si="268"/>
        <v>0</v>
      </c>
      <c r="BY473" s="2" t="s">
        <v>322</v>
      </c>
      <c r="BZ473" s="12">
        <f t="shared" si="280"/>
        <v>0</v>
      </c>
      <c r="CR473" s="12"/>
      <c r="CS473" s="12"/>
      <c r="CT473" s="12"/>
      <c r="CU473" s="12"/>
    </row>
    <row r="474" spans="1:102" x14ac:dyDescent="0.2">
      <c r="A474">
        <v>2019</v>
      </c>
      <c r="B474" t="s">
        <v>910</v>
      </c>
      <c r="C474" t="s">
        <v>135</v>
      </c>
      <c r="D474" s="12">
        <v>12754</v>
      </c>
      <c r="E474" t="s">
        <v>136</v>
      </c>
      <c r="F474" t="s">
        <v>137</v>
      </c>
      <c r="G474" t="s">
        <v>106</v>
      </c>
      <c r="I474" t="s">
        <v>106</v>
      </c>
      <c r="J474">
        <v>2019</v>
      </c>
      <c r="K474">
        <f t="shared" si="282"/>
        <v>0</v>
      </c>
      <c r="L474" t="s">
        <v>108</v>
      </c>
      <c r="M474" t="s">
        <v>108</v>
      </c>
      <c r="N474" t="s">
        <v>356</v>
      </c>
      <c r="BE474" s="12"/>
      <c r="BF474" s="12"/>
      <c r="BG474" s="3">
        <f t="shared" si="268"/>
        <v>0</v>
      </c>
      <c r="BH474">
        <v>0</v>
      </c>
      <c r="BI474">
        <v>0</v>
      </c>
      <c r="BJ474">
        <v>0</v>
      </c>
      <c r="BK474">
        <v>0</v>
      </c>
      <c r="BL474">
        <v>0</v>
      </c>
      <c r="BN474">
        <v>0</v>
      </c>
      <c r="BO474">
        <v>0</v>
      </c>
      <c r="BP474">
        <v>0</v>
      </c>
      <c r="BQ474">
        <v>0</v>
      </c>
      <c r="BR474">
        <v>0</v>
      </c>
      <c r="BS474">
        <v>0</v>
      </c>
      <c r="BU474">
        <v>0</v>
      </c>
      <c r="BV474">
        <v>0</v>
      </c>
      <c r="BW474">
        <v>0</v>
      </c>
      <c r="BX474">
        <v>0</v>
      </c>
      <c r="BY474" s="2" t="s">
        <v>322</v>
      </c>
      <c r="BZ474" s="12">
        <f t="shared" si="280"/>
        <v>0</v>
      </c>
      <c r="CR474" s="12"/>
      <c r="CS474" s="12"/>
      <c r="CT474" s="12"/>
      <c r="CU474" s="12"/>
    </row>
    <row r="475" spans="1:102" x14ac:dyDescent="0.2">
      <c r="A475">
        <v>2019</v>
      </c>
      <c r="B475" t="s">
        <v>911</v>
      </c>
      <c r="C475" t="s">
        <v>180</v>
      </c>
      <c r="D475" s="12">
        <v>16801</v>
      </c>
      <c r="E475" t="s">
        <v>136</v>
      </c>
      <c r="F475" t="s">
        <v>137</v>
      </c>
      <c r="G475" t="s">
        <v>106</v>
      </c>
      <c r="I475" t="s">
        <v>106</v>
      </c>
      <c r="J475">
        <v>2018</v>
      </c>
      <c r="K475">
        <f t="shared" si="282"/>
        <v>1</v>
      </c>
      <c r="L475" t="s">
        <v>108</v>
      </c>
      <c r="M475" t="s">
        <v>108</v>
      </c>
      <c r="N475" t="s">
        <v>356</v>
      </c>
      <c r="BE475" s="12"/>
      <c r="BF475" s="12"/>
      <c r="BG475" s="3">
        <f t="shared" si="268"/>
        <v>0</v>
      </c>
      <c r="BY475" s="2" t="s">
        <v>322</v>
      </c>
      <c r="BZ475" s="12">
        <f t="shared" si="280"/>
        <v>0</v>
      </c>
      <c r="CR475" s="12"/>
      <c r="CS475" s="12"/>
      <c r="CT475" s="12"/>
      <c r="CU475" s="12"/>
    </row>
    <row r="476" spans="1:102" x14ac:dyDescent="0.2">
      <c r="A476">
        <v>2019</v>
      </c>
      <c r="B476" t="s">
        <v>912</v>
      </c>
      <c r="C476" t="s">
        <v>135</v>
      </c>
      <c r="D476" s="12">
        <v>10474</v>
      </c>
      <c r="E476" t="s">
        <v>136</v>
      </c>
      <c r="F476" t="s">
        <v>137</v>
      </c>
      <c r="G476" t="s">
        <v>106</v>
      </c>
      <c r="I476" t="s">
        <v>106</v>
      </c>
      <c r="J476">
        <v>2012</v>
      </c>
      <c r="K476">
        <f t="shared" si="282"/>
        <v>7</v>
      </c>
      <c r="L476" t="s">
        <v>131</v>
      </c>
      <c r="M476" t="s">
        <v>131</v>
      </c>
      <c r="N476" t="s">
        <v>356</v>
      </c>
      <c r="BE476" s="12"/>
      <c r="BF476" s="12"/>
      <c r="BG476" s="3">
        <f t="shared" si="268"/>
        <v>0</v>
      </c>
      <c r="BY476" s="2" t="s">
        <v>322</v>
      </c>
      <c r="BZ476" s="12">
        <f t="shared" si="280"/>
        <v>0</v>
      </c>
      <c r="CR476" s="12"/>
      <c r="CS476" s="12"/>
      <c r="CT476" s="12"/>
      <c r="CU476" s="12"/>
    </row>
    <row r="477" spans="1:102" x14ac:dyDescent="0.2">
      <c r="A477">
        <v>2019</v>
      </c>
      <c r="B477" t="s">
        <v>913</v>
      </c>
      <c r="C477" t="s">
        <v>214</v>
      </c>
      <c r="D477" s="12">
        <v>87107</v>
      </c>
      <c r="E477" t="s">
        <v>205</v>
      </c>
      <c r="F477" t="s">
        <v>114</v>
      </c>
      <c r="G477" t="s">
        <v>297</v>
      </c>
      <c r="I477" t="s">
        <v>143</v>
      </c>
      <c r="J477">
        <v>2007</v>
      </c>
      <c r="K477">
        <f t="shared" si="282"/>
        <v>12</v>
      </c>
      <c r="L477" t="s">
        <v>154</v>
      </c>
      <c r="M477" t="s">
        <v>149</v>
      </c>
      <c r="N477" t="s">
        <v>208</v>
      </c>
      <c r="BE477" s="12"/>
      <c r="BF477" s="12"/>
      <c r="BG477" s="3">
        <f t="shared" si="268"/>
        <v>0</v>
      </c>
      <c r="BY477" s="2" t="s">
        <v>322</v>
      </c>
      <c r="BZ477" s="12">
        <f t="shared" si="280"/>
        <v>0</v>
      </c>
      <c r="CR477" s="12"/>
      <c r="CS477" s="12"/>
      <c r="CT477" s="12"/>
      <c r="CU477" s="12"/>
      <c r="CW477">
        <v>0</v>
      </c>
      <c r="CX477" t="s">
        <v>126</v>
      </c>
    </row>
    <row r="478" spans="1:102" x14ac:dyDescent="0.2">
      <c r="A478">
        <v>2019</v>
      </c>
      <c r="B478" t="s">
        <v>914</v>
      </c>
      <c r="C478" t="s">
        <v>214</v>
      </c>
      <c r="D478" s="12">
        <v>87508</v>
      </c>
      <c r="E478" t="s">
        <v>205</v>
      </c>
      <c r="F478" t="s">
        <v>114</v>
      </c>
      <c r="G478" t="s">
        <v>138</v>
      </c>
      <c r="I478" t="s">
        <v>121</v>
      </c>
      <c r="J478">
        <v>1994</v>
      </c>
      <c r="K478">
        <f t="shared" si="282"/>
        <v>25</v>
      </c>
      <c r="L478" t="s">
        <v>148</v>
      </c>
      <c r="M478" t="s">
        <v>149</v>
      </c>
      <c r="N478" t="s">
        <v>208</v>
      </c>
      <c r="O478" s="3">
        <v>420000</v>
      </c>
      <c r="P478" s="3">
        <v>260000</v>
      </c>
      <c r="Q478" s="3">
        <v>200000</v>
      </c>
      <c r="R478" s="4">
        <f>Q478/O478</f>
        <v>0.47619047619047616</v>
      </c>
      <c r="S478" s="5">
        <f>SUM(T478:AJ478)</f>
        <v>0</v>
      </c>
      <c r="AG478" s="5" t="s">
        <v>915</v>
      </c>
      <c r="BE478" s="12"/>
      <c r="BF478" s="12"/>
      <c r="BG478" s="3">
        <f t="shared" ref="BG478:BG541" si="283">SUM(BH478:BW478)</f>
        <v>0</v>
      </c>
      <c r="BY478" s="2" t="s">
        <v>322</v>
      </c>
      <c r="BZ478" s="12">
        <f t="shared" si="280"/>
        <v>0</v>
      </c>
      <c r="CR478" s="12"/>
      <c r="CS478" s="12"/>
      <c r="CT478" s="12"/>
      <c r="CU478" s="12"/>
      <c r="CV478" t="s">
        <v>109</v>
      </c>
      <c r="CW478" s="5">
        <v>10000</v>
      </c>
    </row>
    <row r="479" spans="1:102" x14ac:dyDescent="0.2">
      <c r="A479">
        <v>2019</v>
      </c>
      <c r="B479" t="s">
        <v>916</v>
      </c>
      <c r="C479" t="s">
        <v>917</v>
      </c>
      <c r="D479" s="12">
        <v>89407</v>
      </c>
      <c r="E479" t="s">
        <v>205</v>
      </c>
      <c r="F479" t="s">
        <v>114</v>
      </c>
      <c r="G479" t="s">
        <v>106</v>
      </c>
      <c r="I479" t="s">
        <v>106</v>
      </c>
      <c r="J479">
        <v>2016</v>
      </c>
      <c r="K479">
        <f t="shared" si="282"/>
        <v>3</v>
      </c>
      <c r="L479" t="s">
        <v>122</v>
      </c>
      <c r="M479" t="s">
        <v>122</v>
      </c>
      <c r="N479" t="s">
        <v>381</v>
      </c>
      <c r="BE479" s="12"/>
      <c r="BF479" s="12"/>
      <c r="BG479" s="3">
        <f t="shared" si="283"/>
        <v>0</v>
      </c>
      <c r="BY479" s="2" t="s">
        <v>322</v>
      </c>
      <c r="BZ479" s="12">
        <f t="shared" si="280"/>
        <v>0</v>
      </c>
      <c r="CR479" s="12"/>
      <c r="CS479" s="12"/>
      <c r="CT479" s="12"/>
      <c r="CU479" s="12"/>
    </row>
    <row r="480" spans="1:102" x14ac:dyDescent="0.2">
      <c r="A480">
        <v>2019</v>
      </c>
      <c r="B480" t="s">
        <v>918</v>
      </c>
      <c r="C480" t="s">
        <v>233</v>
      </c>
      <c r="D480" s="12">
        <v>2860</v>
      </c>
      <c r="E480" t="s">
        <v>141</v>
      </c>
      <c r="F480" t="s">
        <v>137</v>
      </c>
      <c r="G480" t="s">
        <v>106</v>
      </c>
      <c r="I480" t="s">
        <v>106</v>
      </c>
      <c r="J480">
        <v>2009</v>
      </c>
      <c r="K480">
        <f t="shared" si="282"/>
        <v>10</v>
      </c>
      <c r="L480" t="s">
        <v>131</v>
      </c>
      <c r="M480" t="s">
        <v>131</v>
      </c>
      <c r="N480" t="s">
        <v>356</v>
      </c>
      <c r="BE480" s="12"/>
      <c r="BF480" s="12"/>
      <c r="BG480" s="3">
        <f t="shared" si="283"/>
        <v>0</v>
      </c>
      <c r="BY480" s="2" t="s">
        <v>322</v>
      </c>
      <c r="BZ480" s="12">
        <f t="shared" si="280"/>
        <v>0</v>
      </c>
      <c r="CR480" s="12"/>
      <c r="CS480" s="12"/>
      <c r="CT480" s="12"/>
      <c r="CU480" s="12"/>
    </row>
    <row r="481" spans="1:99" x14ac:dyDescent="0.2">
      <c r="A481">
        <v>2019</v>
      </c>
      <c r="B481" t="s">
        <v>919</v>
      </c>
      <c r="C481" t="s">
        <v>218</v>
      </c>
      <c r="D481" s="12">
        <v>1970</v>
      </c>
      <c r="E481" t="s">
        <v>141</v>
      </c>
      <c r="F481" t="s">
        <v>137</v>
      </c>
      <c r="G481" t="s">
        <v>208</v>
      </c>
      <c r="H481" t="s">
        <v>920</v>
      </c>
      <c r="I481" t="s">
        <v>208</v>
      </c>
      <c r="J481">
        <v>1993</v>
      </c>
      <c r="K481">
        <f t="shared" si="282"/>
        <v>26</v>
      </c>
      <c r="L481" t="s">
        <v>148</v>
      </c>
      <c r="M481" t="s">
        <v>149</v>
      </c>
      <c r="N481" t="s">
        <v>381</v>
      </c>
      <c r="BE481" s="12"/>
      <c r="BF481" s="12"/>
      <c r="BG481" s="3">
        <f t="shared" si="283"/>
        <v>0</v>
      </c>
      <c r="BY481" s="2" t="s">
        <v>322</v>
      </c>
      <c r="BZ481" s="12">
        <f t="shared" si="280"/>
        <v>0</v>
      </c>
      <c r="CR481" s="12"/>
      <c r="CS481" s="12"/>
      <c r="CT481" s="12"/>
      <c r="CU481" s="12"/>
    </row>
    <row r="482" spans="1:99" x14ac:dyDescent="0.2">
      <c r="A482">
        <v>2019</v>
      </c>
      <c r="B482" t="s">
        <v>921</v>
      </c>
      <c r="C482" t="s">
        <v>112</v>
      </c>
      <c r="D482" s="12">
        <v>98370</v>
      </c>
      <c r="E482" t="s">
        <v>113</v>
      </c>
      <c r="F482" t="s">
        <v>114</v>
      </c>
      <c r="G482" t="s">
        <v>142</v>
      </c>
      <c r="I482" t="s">
        <v>143</v>
      </c>
      <c r="J482">
        <v>2015</v>
      </c>
      <c r="K482">
        <f t="shared" si="282"/>
        <v>4</v>
      </c>
      <c r="L482" t="s">
        <v>122</v>
      </c>
      <c r="M482" t="s">
        <v>122</v>
      </c>
      <c r="N482" t="s">
        <v>381</v>
      </c>
      <c r="O482" s="3">
        <v>130000</v>
      </c>
      <c r="P482" s="3">
        <v>125000</v>
      </c>
      <c r="BE482" s="12"/>
      <c r="BF482" s="12"/>
      <c r="BG482" s="3">
        <f t="shared" si="283"/>
        <v>0</v>
      </c>
      <c r="BY482" s="2" t="s">
        <v>322</v>
      </c>
      <c r="BZ482" s="12">
        <f t="shared" si="280"/>
        <v>0</v>
      </c>
      <c r="CR482" s="12"/>
      <c r="CS482" s="12"/>
      <c r="CT482" s="12"/>
      <c r="CU482" s="12"/>
    </row>
    <row r="483" spans="1:99" x14ac:dyDescent="0.2">
      <c r="A483">
        <v>2019</v>
      </c>
      <c r="B483" t="s">
        <v>922</v>
      </c>
      <c r="C483" t="s">
        <v>112</v>
      </c>
      <c r="D483" s="12">
        <v>99207</v>
      </c>
      <c r="E483" t="s">
        <v>113</v>
      </c>
      <c r="F483" t="s">
        <v>114</v>
      </c>
      <c r="G483" t="s">
        <v>142</v>
      </c>
      <c r="I483" t="s">
        <v>143</v>
      </c>
      <c r="J483">
        <v>2014</v>
      </c>
      <c r="K483">
        <f t="shared" si="282"/>
        <v>5</v>
      </c>
      <c r="L483" t="s">
        <v>122</v>
      </c>
      <c r="M483" t="s">
        <v>122</v>
      </c>
      <c r="N483" t="s">
        <v>360</v>
      </c>
      <c r="BE483" s="12"/>
      <c r="BF483" s="12"/>
      <c r="BG483" s="3">
        <f t="shared" si="283"/>
        <v>0</v>
      </c>
      <c r="BY483" s="2" t="s">
        <v>322</v>
      </c>
      <c r="BZ483" s="12">
        <f t="shared" si="280"/>
        <v>0</v>
      </c>
      <c r="CR483" s="12"/>
      <c r="CS483" s="12"/>
      <c r="CT483" s="12"/>
      <c r="CU483" s="12"/>
    </row>
    <row r="484" spans="1:99" x14ac:dyDescent="0.2">
      <c r="A484">
        <v>2019</v>
      </c>
      <c r="B484" t="s">
        <v>923</v>
      </c>
      <c r="C484" t="s">
        <v>146</v>
      </c>
      <c r="D484" s="12">
        <v>52250</v>
      </c>
      <c r="E484" t="s">
        <v>113</v>
      </c>
      <c r="F484" t="s">
        <v>114</v>
      </c>
      <c r="G484" t="s">
        <v>138</v>
      </c>
      <c r="I484" t="s">
        <v>121</v>
      </c>
      <c r="J484">
        <v>1975</v>
      </c>
      <c r="K484">
        <f t="shared" si="282"/>
        <v>44</v>
      </c>
      <c r="L484" t="s">
        <v>148</v>
      </c>
      <c r="M484" t="s">
        <v>149</v>
      </c>
      <c r="N484" t="s">
        <v>356</v>
      </c>
      <c r="BE484" s="12"/>
      <c r="BF484" s="12"/>
      <c r="BG484" s="3">
        <f t="shared" si="283"/>
        <v>0</v>
      </c>
      <c r="BY484" s="2" t="s">
        <v>322</v>
      </c>
      <c r="BZ484" s="12">
        <f t="shared" si="280"/>
        <v>0</v>
      </c>
      <c r="CR484" s="12"/>
      <c r="CS484" s="12"/>
      <c r="CT484" s="12"/>
      <c r="CU484" s="12"/>
    </row>
    <row r="485" spans="1:99" x14ac:dyDescent="0.2">
      <c r="A485">
        <v>2019</v>
      </c>
      <c r="B485" t="s">
        <v>924</v>
      </c>
      <c r="C485" t="s">
        <v>146</v>
      </c>
      <c r="D485" s="12">
        <v>94124</v>
      </c>
      <c r="E485" t="s">
        <v>113</v>
      </c>
      <c r="F485" t="s">
        <v>114</v>
      </c>
      <c r="G485" t="s">
        <v>347</v>
      </c>
      <c r="I485" t="s">
        <v>121</v>
      </c>
      <c r="J485">
        <v>1974</v>
      </c>
      <c r="K485">
        <f t="shared" si="282"/>
        <v>45</v>
      </c>
      <c r="L485" t="s">
        <v>148</v>
      </c>
      <c r="M485" t="s">
        <v>149</v>
      </c>
      <c r="N485" t="s">
        <v>356</v>
      </c>
      <c r="BE485" s="12"/>
      <c r="BF485" s="12"/>
      <c r="BG485" s="3">
        <f t="shared" si="283"/>
        <v>0</v>
      </c>
      <c r="BY485" s="2" t="s">
        <v>322</v>
      </c>
      <c r="BZ485" s="12">
        <f t="shared" si="280"/>
        <v>0</v>
      </c>
      <c r="CR485" s="12"/>
      <c r="CS485" s="12"/>
      <c r="CT485" s="12"/>
      <c r="CU485" s="12"/>
    </row>
    <row r="486" spans="1:99" x14ac:dyDescent="0.2">
      <c r="A486">
        <v>2019</v>
      </c>
      <c r="B486" t="s">
        <v>925</v>
      </c>
      <c r="C486" t="s">
        <v>146</v>
      </c>
      <c r="D486" s="12">
        <v>90019</v>
      </c>
      <c r="E486" t="s">
        <v>113</v>
      </c>
      <c r="F486" t="s">
        <v>114</v>
      </c>
      <c r="G486" t="s">
        <v>106</v>
      </c>
      <c r="I486" t="s">
        <v>106</v>
      </c>
      <c r="J486">
        <v>2007</v>
      </c>
      <c r="K486">
        <f t="shared" si="282"/>
        <v>12</v>
      </c>
      <c r="L486" t="s">
        <v>154</v>
      </c>
      <c r="M486" t="s">
        <v>149</v>
      </c>
      <c r="N486" t="s">
        <v>381</v>
      </c>
      <c r="O486" s="3">
        <v>6280151</v>
      </c>
      <c r="BE486" s="12"/>
      <c r="BF486" s="12"/>
      <c r="BG486" s="3">
        <f t="shared" si="283"/>
        <v>0</v>
      </c>
      <c r="BY486" s="2" t="s">
        <v>322</v>
      </c>
      <c r="BZ486" s="12">
        <f t="shared" si="280"/>
        <v>0</v>
      </c>
      <c r="CR486" s="12"/>
      <c r="CS486" s="12"/>
      <c r="CT486" s="12"/>
      <c r="CU486" s="12"/>
    </row>
    <row r="487" spans="1:99" x14ac:dyDescent="0.2">
      <c r="A487">
        <v>2019</v>
      </c>
      <c r="B487" t="s">
        <v>926</v>
      </c>
      <c r="C487" t="s">
        <v>146</v>
      </c>
      <c r="D487" s="12">
        <v>95946</v>
      </c>
      <c r="E487" t="s">
        <v>113</v>
      </c>
      <c r="F487" t="s">
        <v>114</v>
      </c>
      <c r="G487" t="s">
        <v>106</v>
      </c>
      <c r="I487" t="s">
        <v>106</v>
      </c>
      <c r="J487">
        <v>1964</v>
      </c>
      <c r="K487">
        <f t="shared" si="282"/>
        <v>55</v>
      </c>
      <c r="L487" t="s">
        <v>148</v>
      </c>
      <c r="M487" t="s">
        <v>149</v>
      </c>
      <c r="N487" t="s">
        <v>381</v>
      </c>
      <c r="BE487" s="12"/>
      <c r="BF487" s="12"/>
      <c r="BG487" s="3">
        <f t="shared" si="283"/>
        <v>0</v>
      </c>
      <c r="BY487" s="2" t="s">
        <v>322</v>
      </c>
      <c r="BZ487" s="12">
        <f t="shared" si="280"/>
        <v>0</v>
      </c>
      <c r="CR487" s="12"/>
      <c r="CS487" s="12"/>
      <c r="CT487" s="12"/>
      <c r="CU487" s="12"/>
    </row>
    <row r="488" spans="1:99" x14ac:dyDescent="0.2">
      <c r="A488">
        <v>2019</v>
      </c>
      <c r="B488" t="s">
        <v>927</v>
      </c>
      <c r="C488" t="s">
        <v>118</v>
      </c>
      <c r="D488" s="12">
        <v>28205</v>
      </c>
      <c r="E488" t="s">
        <v>119</v>
      </c>
      <c r="F488" t="s">
        <v>105</v>
      </c>
      <c r="G488" t="s">
        <v>120</v>
      </c>
      <c r="I488" t="s">
        <v>121</v>
      </c>
      <c r="J488">
        <v>2017</v>
      </c>
      <c r="K488">
        <f t="shared" si="282"/>
        <v>2</v>
      </c>
      <c r="L488" t="s">
        <v>108</v>
      </c>
      <c r="M488" t="s">
        <v>108</v>
      </c>
      <c r="N488" t="s">
        <v>360</v>
      </c>
      <c r="BE488" s="12"/>
      <c r="BF488" s="12"/>
      <c r="BG488" s="3">
        <f t="shared" si="283"/>
        <v>0</v>
      </c>
      <c r="BY488" s="2" t="s">
        <v>322</v>
      </c>
      <c r="BZ488" s="12">
        <f t="shared" si="280"/>
        <v>0</v>
      </c>
      <c r="CR488" s="12"/>
      <c r="CS488" s="12"/>
      <c r="CT488" s="12"/>
      <c r="CU488" s="12"/>
    </row>
    <row r="489" spans="1:99" x14ac:dyDescent="0.2">
      <c r="A489">
        <v>2019</v>
      </c>
      <c r="B489" t="s">
        <v>928</v>
      </c>
      <c r="C489" t="s">
        <v>277</v>
      </c>
      <c r="D489" s="12">
        <v>29611</v>
      </c>
      <c r="E489" t="s">
        <v>119</v>
      </c>
      <c r="F489" t="s">
        <v>105</v>
      </c>
      <c r="G489" t="s">
        <v>120</v>
      </c>
      <c r="I489" t="s">
        <v>121</v>
      </c>
      <c r="J489">
        <v>2016</v>
      </c>
      <c r="K489">
        <f t="shared" si="282"/>
        <v>3</v>
      </c>
      <c r="L489" t="s">
        <v>122</v>
      </c>
      <c r="M489" t="s">
        <v>122</v>
      </c>
      <c r="N489" t="s">
        <v>360</v>
      </c>
      <c r="BE489" s="12"/>
      <c r="BF489" s="12"/>
      <c r="BG489" s="3">
        <f t="shared" si="283"/>
        <v>0</v>
      </c>
      <c r="BY489" s="2" t="s">
        <v>322</v>
      </c>
      <c r="BZ489" s="12">
        <f t="shared" si="280"/>
        <v>0</v>
      </c>
      <c r="CR489" s="12"/>
      <c r="CS489" s="12"/>
      <c r="CT489" s="12"/>
      <c r="CU489" s="12"/>
    </row>
    <row r="490" spans="1:99" x14ac:dyDescent="0.2">
      <c r="A490">
        <v>2019</v>
      </c>
      <c r="B490" t="s">
        <v>929</v>
      </c>
      <c r="C490" t="s">
        <v>266</v>
      </c>
      <c r="D490" s="12">
        <v>21601</v>
      </c>
      <c r="E490" t="s">
        <v>119</v>
      </c>
      <c r="F490" t="s">
        <v>105</v>
      </c>
      <c r="G490" t="s">
        <v>347</v>
      </c>
      <c r="I490" t="s">
        <v>121</v>
      </c>
      <c r="J490">
        <v>2015</v>
      </c>
      <c r="K490">
        <f t="shared" si="282"/>
        <v>4</v>
      </c>
      <c r="L490" t="s">
        <v>122</v>
      </c>
      <c r="M490" t="s">
        <v>122</v>
      </c>
      <c r="N490" t="s">
        <v>360</v>
      </c>
      <c r="BE490" s="12"/>
      <c r="BF490" s="12"/>
      <c r="BG490" s="3">
        <f t="shared" si="283"/>
        <v>0</v>
      </c>
      <c r="BY490" s="2" t="s">
        <v>322</v>
      </c>
      <c r="BZ490" s="12">
        <f t="shared" si="280"/>
        <v>0</v>
      </c>
      <c r="CR490" s="12"/>
      <c r="CS490" s="12"/>
      <c r="CT490" s="12"/>
      <c r="CU490" s="12"/>
    </row>
    <row r="491" spans="1:99" x14ac:dyDescent="0.2">
      <c r="A491">
        <v>2019</v>
      </c>
      <c r="B491" t="s">
        <v>930</v>
      </c>
      <c r="C491" t="s">
        <v>279</v>
      </c>
      <c r="D491" s="12">
        <v>34234</v>
      </c>
      <c r="E491" t="s">
        <v>119</v>
      </c>
      <c r="F491" t="s">
        <v>105</v>
      </c>
      <c r="G491" t="s">
        <v>106</v>
      </c>
      <c r="I491" t="s">
        <v>106</v>
      </c>
      <c r="J491">
        <v>2015</v>
      </c>
      <c r="K491">
        <f t="shared" si="282"/>
        <v>4</v>
      </c>
      <c r="L491" t="s">
        <v>122</v>
      </c>
      <c r="M491" t="s">
        <v>122</v>
      </c>
      <c r="N491" t="s">
        <v>381</v>
      </c>
      <c r="O491" s="3">
        <v>11354</v>
      </c>
      <c r="P491" s="3">
        <v>12340</v>
      </c>
      <c r="S491" s="5">
        <f>SUM(T491:AJ491)</f>
        <v>12340</v>
      </c>
      <c r="T491" s="5">
        <v>12340</v>
      </c>
      <c r="U491" s="5">
        <v>0</v>
      </c>
      <c r="V491" s="5">
        <v>0</v>
      </c>
      <c r="W491" s="5">
        <v>0</v>
      </c>
      <c r="X491" s="5">
        <v>0</v>
      </c>
      <c r="Y491" s="5">
        <v>0</v>
      </c>
      <c r="Z491" s="5">
        <v>0</v>
      </c>
      <c r="AA491" s="5">
        <v>0</v>
      </c>
      <c r="AB491" s="5">
        <v>0</v>
      </c>
      <c r="AC491" s="5">
        <v>0</v>
      </c>
      <c r="AD491" s="5">
        <v>0</v>
      </c>
      <c r="AE491" s="5">
        <v>0</v>
      </c>
      <c r="AF491" s="5">
        <v>0</v>
      </c>
      <c r="AG491" s="5">
        <v>0</v>
      </c>
      <c r="AH491" s="5">
        <v>0</v>
      </c>
      <c r="AI491" t="s">
        <v>931</v>
      </c>
      <c r="AJ491" s="3">
        <v>0</v>
      </c>
      <c r="AL491" s="6">
        <f>SUM(AM491:BC491)</f>
        <v>100</v>
      </c>
      <c r="AM491" s="12">
        <v>100</v>
      </c>
      <c r="AN491" s="12">
        <v>0</v>
      </c>
      <c r="AO491" s="12">
        <v>0</v>
      </c>
      <c r="AP491" s="12">
        <v>0</v>
      </c>
      <c r="AQ491" s="12">
        <v>0</v>
      </c>
      <c r="AR491" s="12">
        <v>0</v>
      </c>
      <c r="AS491" s="12">
        <v>0</v>
      </c>
      <c r="AT491" s="12">
        <v>0</v>
      </c>
      <c r="AU491" s="12">
        <v>0</v>
      </c>
      <c r="AV491" s="12">
        <v>0</v>
      </c>
      <c r="AW491" s="12">
        <v>0</v>
      </c>
      <c r="AX491" s="12">
        <v>0</v>
      </c>
      <c r="AY491" s="12">
        <v>0</v>
      </c>
      <c r="AZ491" s="12">
        <v>0</v>
      </c>
      <c r="BA491" s="12">
        <v>0</v>
      </c>
      <c r="BB491" s="12"/>
      <c r="BC491" s="12">
        <v>0</v>
      </c>
      <c r="BE491" s="12">
        <f>AO491+AP491</f>
        <v>0</v>
      </c>
      <c r="BF491" s="12">
        <f>SUM(AS491:AY491)+BA491+BC491</f>
        <v>0</v>
      </c>
      <c r="BG491" s="3">
        <f t="shared" si="283"/>
        <v>0</v>
      </c>
      <c r="BH491">
        <v>0</v>
      </c>
      <c r="BI491">
        <v>0</v>
      </c>
      <c r="BJ491">
        <v>0</v>
      </c>
      <c r="BK491">
        <v>0</v>
      </c>
      <c r="BL491">
        <v>0</v>
      </c>
      <c r="BN491">
        <v>0</v>
      </c>
      <c r="BO491">
        <v>0</v>
      </c>
      <c r="BP491">
        <v>0</v>
      </c>
      <c r="BQ491">
        <v>0</v>
      </c>
      <c r="BR491">
        <v>0</v>
      </c>
      <c r="BS491">
        <v>0</v>
      </c>
      <c r="BU491">
        <v>0</v>
      </c>
      <c r="BW491">
        <v>0</v>
      </c>
      <c r="BY491" s="2" t="s">
        <v>322</v>
      </c>
      <c r="BZ491" s="12">
        <f t="shared" si="280"/>
        <v>0</v>
      </c>
      <c r="CR491" s="12"/>
      <c r="CS491" s="12"/>
      <c r="CT491" s="12"/>
      <c r="CU491" s="12"/>
    </row>
    <row r="492" spans="1:99" x14ac:dyDescent="0.2">
      <c r="A492">
        <v>2019</v>
      </c>
      <c r="B492" t="s">
        <v>932</v>
      </c>
      <c r="C492" t="s">
        <v>277</v>
      </c>
      <c r="D492" s="12">
        <v>29609</v>
      </c>
      <c r="E492" t="s">
        <v>119</v>
      </c>
      <c r="F492" t="s">
        <v>105</v>
      </c>
      <c r="G492" t="s">
        <v>106</v>
      </c>
      <c r="I492" t="s">
        <v>106</v>
      </c>
      <c r="J492">
        <v>2015</v>
      </c>
      <c r="K492">
        <f t="shared" si="282"/>
        <v>4</v>
      </c>
      <c r="L492" t="s">
        <v>122</v>
      </c>
      <c r="M492" t="s">
        <v>122</v>
      </c>
      <c r="N492" t="s">
        <v>208</v>
      </c>
      <c r="BE492" s="12"/>
      <c r="BF492" s="12"/>
      <c r="BG492" s="3">
        <f t="shared" si="283"/>
        <v>0</v>
      </c>
      <c r="BY492" s="2" t="s">
        <v>322</v>
      </c>
      <c r="BZ492" s="12">
        <f t="shared" si="280"/>
        <v>0</v>
      </c>
      <c r="CR492" s="12"/>
      <c r="CS492" s="12"/>
      <c r="CT492" s="12"/>
      <c r="CU492" s="12"/>
    </row>
    <row r="493" spans="1:99" x14ac:dyDescent="0.2">
      <c r="A493">
        <v>2019</v>
      </c>
      <c r="B493" t="s">
        <v>933</v>
      </c>
      <c r="C493" t="s">
        <v>344</v>
      </c>
      <c r="D493" s="12">
        <v>30268</v>
      </c>
      <c r="E493" t="s">
        <v>119</v>
      </c>
      <c r="F493" t="s">
        <v>105</v>
      </c>
      <c r="G493" t="s">
        <v>106</v>
      </c>
      <c r="I493" t="s">
        <v>106</v>
      </c>
      <c r="J493">
        <v>2010</v>
      </c>
      <c r="K493">
        <f t="shared" si="282"/>
        <v>9</v>
      </c>
      <c r="L493" t="s">
        <v>131</v>
      </c>
      <c r="M493" t="s">
        <v>131</v>
      </c>
      <c r="N493" t="s">
        <v>208</v>
      </c>
      <c r="BE493" s="12"/>
      <c r="BF493" s="12"/>
      <c r="BG493" s="3">
        <f t="shared" si="283"/>
        <v>0</v>
      </c>
      <c r="BY493" s="2" t="s">
        <v>322</v>
      </c>
      <c r="BZ493" s="12">
        <f t="shared" si="280"/>
        <v>0</v>
      </c>
      <c r="CR493" s="12"/>
      <c r="CS493" s="12"/>
      <c r="CT493" s="12"/>
      <c r="CU493" s="12"/>
    </row>
    <row r="494" spans="1:99" x14ac:dyDescent="0.2">
      <c r="A494">
        <v>2019</v>
      </c>
      <c r="B494" t="s">
        <v>934</v>
      </c>
      <c r="C494" t="s">
        <v>118</v>
      </c>
      <c r="D494" s="12">
        <v>27260</v>
      </c>
      <c r="E494" t="s">
        <v>119</v>
      </c>
      <c r="F494" t="s">
        <v>105</v>
      </c>
      <c r="G494" t="s">
        <v>106</v>
      </c>
      <c r="I494" t="s">
        <v>106</v>
      </c>
      <c r="J494">
        <v>2019</v>
      </c>
      <c r="K494">
        <f t="shared" si="282"/>
        <v>0</v>
      </c>
      <c r="L494" t="s">
        <v>108</v>
      </c>
      <c r="M494" t="s">
        <v>108</v>
      </c>
      <c r="N494" t="s">
        <v>381</v>
      </c>
      <c r="BE494" s="12"/>
      <c r="BF494" s="12"/>
      <c r="BG494" s="3">
        <f t="shared" si="283"/>
        <v>0</v>
      </c>
      <c r="BY494" s="2" t="s">
        <v>322</v>
      </c>
      <c r="BZ494" s="12">
        <f t="shared" si="280"/>
        <v>0</v>
      </c>
      <c r="CR494" s="12"/>
      <c r="CS494" s="12"/>
      <c r="CT494" s="12"/>
      <c r="CU494" s="12"/>
    </row>
    <row r="495" spans="1:99" x14ac:dyDescent="0.2">
      <c r="A495">
        <v>2019</v>
      </c>
      <c r="B495" t="s">
        <v>935</v>
      </c>
      <c r="C495" t="s">
        <v>277</v>
      </c>
      <c r="D495" s="12">
        <v>29403</v>
      </c>
      <c r="E495" t="s">
        <v>119</v>
      </c>
      <c r="F495" t="s">
        <v>105</v>
      </c>
      <c r="G495" t="s">
        <v>106</v>
      </c>
      <c r="I495" t="s">
        <v>106</v>
      </c>
      <c r="J495">
        <v>2011</v>
      </c>
      <c r="K495">
        <f t="shared" si="282"/>
        <v>8</v>
      </c>
      <c r="L495" t="s">
        <v>131</v>
      </c>
      <c r="M495" t="s">
        <v>131</v>
      </c>
      <c r="N495" t="s">
        <v>356</v>
      </c>
      <c r="BE495" s="12"/>
      <c r="BF495" s="12"/>
      <c r="BG495" s="3">
        <f t="shared" si="283"/>
        <v>0</v>
      </c>
      <c r="BY495" s="2" t="s">
        <v>322</v>
      </c>
      <c r="BZ495" s="12">
        <f t="shared" si="280"/>
        <v>0</v>
      </c>
      <c r="CR495" s="12"/>
      <c r="CS495" s="12"/>
      <c r="CT495" s="12"/>
      <c r="CU495" s="12"/>
    </row>
    <row r="496" spans="1:99" x14ac:dyDescent="0.2">
      <c r="A496">
        <v>2019</v>
      </c>
      <c r="B496" t="s">
        <v>936</v>
      </c>
      <c r="C496" t="s">
        <v>493</v>
      </c>
      <c r="D496" s="12">
        <v>20018</v>
      </c>
      <c r="E496" t="s">
        <v>119</v>
      </c>
      <c r="F496" t="s">
        <v>105</v>
      </c>
      <c r="G496" t="s">
        <v>106</v>
      </c>
      <c r="I496" t="s">
        <v>106</v>
      </c>
      <c r="J496">
        <v>1989</v>
      </c>
      <c r="K496">
        <f t="shared" si="282"/>
        <v>30</v>
      </c>
      <c r="L496" t="s">
        <v>148</v>
      </c>
      <c r="M496" t="s">
        <v>149</v>
      </c>
      <c r="N496" t="s">
        <v>356</v>
      </c>
      <c r="BE496" s="12"/>
      <c r="BF496" s="12"/>
      <c r="BG496" s="3">
        <f t="shared" si="283"/>
        <v>0</v>
      </c>
      <c r="BY496" s="2" t="s">
        <v>322</v>
      </c>
      <c r="BZ496" s="12">
        <f t="shared" si="280"/>
        <v>0</v>
      </c>
      <c r="CR496" s="12"/>
      <c r="CS496" s="12"/>
      <c r="CT496" s="12"/>
      <c r="CU496" s="12"/>
    </row>
    <row r="497" spans="1:102" x14ac:dyDescent="0.2">
      <c r="A497">
        <v>2019</v>
      </c>
      <c r="B497" t="s">
        <v>937</v>
      </c>
      <c r="C497" t="s">
        <v>881</v>
      </c>
      <c r="D497" s="12">
        <v>57213</v>
      </c>
      <c r="E497" t="s">
        <v>153</v>
      </c>
      <c r="F497" t="s">
        <v>130</v>
      </c>
      <c r="G497" t="s">
        <v>120</v>
      </c>
      <c r="I497" t="s">
        <v>121</v>
      </c>
      <c r="J497">
        <v>2016</v>
      </c>
      <c r="K497">
        <f t="shared" si="282"/>
        <v>3</v>
      </c>
      <c r="L497" t="s">
        <v>122</v>
      </c>
      <c r="M497" t="s">
        <v>122</v>
      </c>
      <c r="N497" t="s">
        <v>356</v>
      </c>
      <c r="BE497" s="12"/>
      <c r="BF497" s="12"/>
      <c r="BG497" s="3">
        <f t="shared" si="283"/>
        <v>0</v>
      </c>
      <c r="BY497" s="2" t="s">
        <v>322</v>
      </c>
      <c r="BZ497" s="12">
        <f t="shared" si="280"/>
        <v>0</v>
      </c>
      <c r="CR497" s="12"/>
      <c r="CS497" s="12"/>
      <c r="CT497" s="12"/>
      <c r="CU497" s="12"/>
    </row>
    <row r="498" spans="1:102" x14ac:dyDescent="0.2">
      <c r="A498">
        <v>2019</v>
      </c>
      <c r="B498" t="s">
        <v>938</v>
      </c>
      <c r="C498" t="s">
        <v>296</v>
      </c>
      <c r="D498" s="12">
        <v>55113</v>
      </c>
      <c r="E498" t="s">
        <v>153</v>
      </c>
      <c r="F498" t="s">
        <v>130</v>
      </c>
      <c r="G498" t="s">
        <v>106</v>
      </c>
      <c r="I498" t="s">
        <v>106</v>
      </c>
      <c r="J498">
        <v>2014</v>
      </c>
      <c r="K498">
        <f t="shared" si="282"/>
        <v>5</v>
      </c>
      <c r="L498" t="s">
        <v>122</v>
      </c>
      <c r="M498" t="s">
        <v>122</v>
      </c>
      <c r="N498" t="s">
        <v>360</v>
      </c>
      <c r="BE498" s="12"/>
      <c r="BF498" s="12"/>
      <c r="BG498" s="3">
        <f t="shared" si="283"/>
        <v>0</v>
      </c>
      <c r="BY498" s="2" t="s">
        <v>322</v>
      </c>
      <c r="BZ498" s="12">
        <f t="shared" si="280"/>
        <v>0</v>
      </c>
      <c r="CR498" s="12"/>
      <c r="CS498" s="12"/>
      <c r="CT498" s="12"/>
      <c r="CU498" s="12"/>
    </row>
    <row r="499" spans="1:102" x14ac:dyDescent="0.2">
      <c r="A499">
        <v>2019</v>
      </c>
      <c r="B499" t="s">
        <v>939</v>
      </c>
      <c r="C499" t="s">
        <v>296</v>
      </c>
      <c r="D499" s="12">
        <v>56001</v>
      </c>
      <c r="E499" t="s">
        <v>153</v>
      </c>
      <c r="F499" t="s">
        <v>130</v>
      </c>
      <c r="G499" t="s">
        <v>106</v>
      </c>
      <c r="I499" t="s">
        <v>106</v>
      </c>
      <c r="J499">
        <v>2014</v>
      </c>
      <c r="K499">
        <f t="shared" si="282"/>
        <v>5</v>
      </c>
      <c r="L499" t="s">
        <v>122</v>
      </c>
      <c r="M499" t="s">
        <v>122</v>
      </c>
      <c r="N499" t="s">
        <v>360</v>
      </c>
      <c r="BE499" s="12"/>
      <c r="BF499" s="12"/>
      <c r="BG499" s="3">
        <f t="shared" si="283"/>
        <v>0</v>
      </c>
      <c r="BY499" s="2" t="s">
        <v>322</v>
      </c>
      <c r="BZ499" s="12">
        <f t="shared" si="280"/>
        <v>0</v>
      </c>
      <c r="CR499" s="12"/>
      <c r="CS499" s="12"/>
      <c r="CT499" s="12"/>
      <c r="CU499" s="12"/>
    </row>
    <row r="500" spans="1:102" x14ac:dyDescent="0.2">
      <c r="A500">
        <v>2019</v>
      </c>
      <c r="B500" t="s">
        <v>940</v>
      </c>
      <c r="C500" t="s">
        <v>307</v>
      </c>
      <c r="D500" s="12">
        <v>71302</v>
      </c>
      <c r="E500" t="s">
        <v>308</v>
      </c>
      <c r="F500" t="s">
        <v>105</v>
      </c>
      <c r="G500" t="s">
        <v>142</v>
      </c>
      <c r="I500" t="s">
        <v>143</v>
      </c>
      <c r="J500">
        <v>2014</v>
      </c>
      <c r="K500">
        <f t="shared" si="282"/>
        <v>5</v>
      </c>
      <c r="L500" t="s">
        <v>122</v>
      </c>
      <c r="M500" t="s">
        <v>122</v>
      </c>
      <c r="N500" t="s">
        <v>360</v>
      </c>
      <c r="BE500" s="12"/>
      <c r="BF500" s="12"/>
      <c r="BG500" s="3">
        <f t="shared" si="283"/>
        <v>0</v>
      </c>
      <c r="BY500" s="2" t="s">
        <v>322</v>
      </c>
      <c r="BZ500" s="12">
        <f t="shared" si="280"/>
        <v>0</v>
      </c>
      <c r="CR500" s="12"/>
      <c r="CS500" s="12"/>
      <c r="CT500" s="12"/>
      <c r="CU500" s="12"/>
    </row>
    <row r="501" spans="1:102" x14ac:dyDescent="0.2">
      <c r="A501">
        <v>2019</v>
      </c>
      <c r="B501" t="s">
        <v>941</v>
      </c>
      <c r="C501" t="s">
        <v>307</v>
      </c>
      <c r="D501" s="12">
        <v>70119</v>
      </c>
      <c r="E501" t="s">
        <v>308</v>
      </c>
      <c r="F501" t="s">
        <v>105</v>
      </c>
      <c r="G501" t="s">
        <v>106</v>
      </c>
      <c r="I501" t="s">
        <v>106</v>
      </c>
      <c r="J501">
        <v>2018</v>
      </c>
      <c r="K501">
        <f t="shared" si="282"/>
        <v>1</v>
      </c>
      <c r="L501" t="s">
        <v>108</v>
      </c>
      <c r="M501" t="s">
        <v>108</v>
      </c>
      <c r="N501" t="s">
        <v>208</v>
      </c>
      <c r="BE501" s="12"/>
      <c r="BF501" s="12"/>
      <c r="BG501" s="3">
        <f t="shared" si="283"/>
        <v>0</v>
      </c>
      <c r="BY501" s="2" t="s">
        <v>322</v>
      </c>
      <c r="BZ501" s="12">
        <f t="shared" si="280"/>
        <v>0</v>
      </c>
      <c r="CR501" s="12"/>
      <c r="CS501" s="12"/>
      <c r="CT501" s="12"/>
      <c r="CU501" s="12"/>
    </row>
    <row r="502" spans="1:102" x14ac:dyDescent="0.2">
      <c r="A502">
        <v>2019</v>
      </c>
      <c r="B502" t="s">
        <v>942</v>
      </c>
      <c r="C502" t="s">
        <v>310</v>
      </c>
      <c r="D502" s="12">
        <v>72204</v>
      </c>
      <c r="E502" t="s">
        <v>308</v>
      </c>
      <c r="F502" t="s">
        <v>105</v>
      </c>
      <c r="G502" t="s">
        <v>208</v>
      </c>
      <c r="H502" t="s">
        <v>943</v>
      </c>
      <c r="I502" t="s">
        <v>208</v>
      </c>
      <c r="J502">
        <v>2019</v>
      </c>
      <c r="K502">
        <f t="shared" si="282"/>
        <v>0</v>
      </c>
      <c r="L502" t="s">
        <v>108</v>
      </c>
      <c r="M502" t="s">
        <v>108</v>
      </c>
      <c r="N502" t="s">
        <v>208</v>
      </c>
      <c r="BE502" s="12"/>
      <c r="BF502" s="12"/>
      <c r="BG502" s="3">
        <f t="shared" si="283"/>
        <v>0</v>
      </c>
      <c r="BY502" s="2" t="s">
        <v>322</v>
      </c>
      <c r="BZ502" s="12">
        <f t="shared" si="280"/>
        <v>0</v>
      </c>
      <c r="CR502" s="12"/>
      <c r="CS502" s="12"/>
      <c r="CT502" s="12"/>
      <c r="CU502" s="12"/>
    </row>
    <row r="503" spans="1:102" x14ac:dyDescent="0.2">
      <c r="A503">
        <v>2021</v>
      </c>
      <c r="B503">
        <v>122</v>
      </c>
      <c r="C503" t="s">
        <v>152</v>
      </c>
      <c r="D503" s="12">
        <v>52172</v>
      </c>
      <c r="E503" t="s">
        <v>153</v>
      </c>
      <c r="F503" t="s">
        <v>130</v>
      </c>
      <c r="G503" t="s">
        <v>106</v>
      </c>
      <c r="H503" t="s">
        <v>107</v>
      </c>
      <c r="I503" t="s">
        <v>106</v>
      </c>
      <c r="J503">
        <v>2012</v>
      </c>
      <c r="K503">
        <v>9</v>
      </c>
      <c r="L503" t="s">
        <v>131</v>
      </c>
      <c r="M503" t="s">
        <v>131</v>
      </c>
      <c r="N503" t="s">
        <v>360</v>
      </c>
      <c r="O503" s="3">
        <v>255565</v>
      </c>
      <c r="P503" s="3">
        <v>192534</v>
      </c>
      <c r="Q503" s="3">
        <v>207600</v>
      </c>
      <c r="R503" s="4">
        <v>0.81231780564631295</v>
      </c>
      <c r="S503" s="5">
        <f t="shared" ref="S503:S525" si="284">SUM(T503:AJ503)</f>
        <v>209046</v>
      </c>
      <c r="T503" s="5">
        <v>117373</v>
      </c>
      <c r="U503" s="5">
        <v>0</v>
      </c>
      <c r="V503" s="5">
        <v>14624</v>
      </c>
      <c r="W503" s="5">
        <v>0</v>
      </c>
      <c r="X503" s="5">
        <v>54037</v>
      </c>
      <c r="Y503" s="5">
        <v>8878</v>
      </c>
      <c r="Z503" s="5">
        <v>7100</v>
      </c>
      <c r="AA503" s="5">
        <v>2914</v>
      </c>
      <c r="AB503" s="5">
        <v>0</v>
      </c>
      <c r="AC503" s="5">
        <v>4120</v>
      </c>
      <c r="AD503" s="5">
        <v>0</v>
      </c>
      <c r="AE503" s="5">
        <v>0</v>
      </c>
      <c r="AF503" s="5">
        <v>0</v>
      </c>
      <c r="AG503" s="5" t="s">
        <v>107</v>
      </c>
      <c r="AH503" s="5">
        <v>0</v>
      </c>
      <c r="AI503" t="s">
        <v>107</v>
      </c>
      <c r="AJ503" s="3">
        <v>0</v>
      </c>
      <c r="AK503" t="s">
        <v>107</v>
      </c>
      <c r="AL503" s="6">
        <f t="shared" ref="AL503:AL534" si="285">SUM(AM503:BC503)</f>
        <v>99.98</v>
      </c>
      <c r="AM503" s="6">
        <v>60.96</v>
      </c>
      <c r="AN503" s="6">
        <v>0</v>
      </c>
      <c r="AO503" s="6">
        <v>7.6</v>
      </c>
      <c r="AP503" s="6">
        <v>0</v>
      </c>
      <c r="AQ503" s="6">
        <v>28.07</v>
      </c>
      <c r="AR503" s="6">
        <v>4.6100000000000003</v>
      </c>
      <c r="AS503" s="6">
        <v>3.69</v>
      </c>
      <c r="AT503" s="6">
        <v>1.51</v>
      </c>
      <c r="AU503" s="6">
        <v>0</v>
      </c>
      <c r="AV503" s="6">
        <v>2.14</v>
      </c>
      <c r="AW503" s="6">
        <v>0</v>
      </c>
      <c r="AX503" s="6">
        <v>0</v>
      </c>
      <c r="AY503" s="6">
        <v>-8.6</v>
      </c>
      <c r="AZ503" s="6" t="s">
        <v>944</v>
      </c>
      <c r="BA503" s="6">
        <v>0</v>
      </c>
      <c r="BB503" s="6" t="s">
        <v>107</v>
      </c>
      <c r="BC503" s="6">
        <v>0</v>
      </c>
      <c r="BD503" s="6" t="s">
        <v>107</v>
      </c>
      <c r="BE503" s="12">
        <f t="shared" ref="BE503:BE534" si="286">AO503+AP503</f>
        <v>7.6</v>
      </c>
      <c r="BF503" s="12">
        <f t="shared" ref="BF503:BF534" si="287">SUM(AS503:AY503)+BA503+BC503</f>
        <v>-1.2599999999999998</v>
      </c>
      <c r="BG503" s="3">
        <f t="shared" si="283"/>
        <v>193073.09519999998</v>
      </c>
      <c r="BH503" s="5">
        <v>1001.1768</v>
      </c>
      <c r="BI503" s="5">
        <v>1001.1768</v>
      </c>
      <c r="BJ503" s="5">
        <v>1001.1768</v>
      </c>
      <c r="BK503" s="5">
        <v>1001.1768</v>
      </c>
      <c r="BL503" s="5">
        <v>1001.1768</v>
      </c>
      <c r="BM503" s="5">
        <v>1001.1768</v>
      </c>
      <c r="BN503" s="5">
        <v>1001.1768</v>
      </c>
      <c r="BO503" s="5">
        <v>1001.1768</v>
      </c>
      <c r="BP503" s="5">
        <v>1001.1768</v>
      </c>
      <c r="BQ503" s="5">
        <v>1001.1768</v>
      </c>
      <c r="BR503" s="5">
        <v>1001.1768</v>
      </c>
      <c r="BS503" s="5">
        <v>1001.1768</v>
      </c>
      <c r="BT503" s="5">
        <v>1001.1768</v>
      </c>
      <c r="BU503" s="5">
        <v>1001.1768</v>
      </c>
      <c r="BV503" s="5"/>
      <c r="BW503" s="5">
        <v>179056.62</v>
      </c>
      <c r="BX503" t="s">
        <v>107</v>
      </c>
      <c r="BY503" t="s">
        <v>109</v>
      </c>
      <c r="BZ503" s="12">
        <f t="shared" si="280"/>
        <v>100.28</v>
      </c>
      <c r="CA503" s="12">
        <v>0.52</v>
      </c>
      <c r="CB503" s="12">
        <v>0.52</v>
      </c>
      <c r="CC503" s="12">
        <v>0.52</v>
      </c>
      <c r="CD503" s="12">
        <v>0.52</v>
      </c>
      <c r="CE503" s="12">
        <v>0.52</v>
      </c>
      <c r="CF503" s="12">
        <v>0.52</v>
      </c>
      <c r="CG503" s="12">
        <v>0.52</v>
      </c>
      <c r="CH503" s="12">
        <v>0.52</v>
      </c>
      <c r="CI503" s="12">
        <v>0.52</v>
      </c>
      <c r="CJ503" s="12">
        <v>0.52</v>
      </c>
      <c r="CK503" s="12">
        <v>0.52</v>
      </c>
      <c r="CL503" s="12">
        <v>0.52</v>
      </c>
      <c r="CM503" s="12">
        <v>0.52</v>
      </c>
      <c r="CN503" s="12">
        <v>0.52</v>
      </c>
      <c r="CO503" t="s">
        <v>107</v>
      </c>
      <c r="CP503" s="12">
        <v>93</v>
      </c>
      <c r="CQ503" t="s">
        <v>592</v>
      </c>
      <c r="CR503" s="12">
        <f t="shared" ref="CR503:CR534" si="288">SUM(CB503:CC503)</f>
        <v>1.04</v>
      </c>
      <c r="CS503" s="12">
        <f t="shared" ref="CS503:CS534" si="289">SUM(CE503:CF503)</f>
        <v>1.04</v>
      </c>
      <c r="CT503" s="12">
        <f t="shared" ref="CT503:CT534" si="290">SUM(CH503:CM503)</f>
        <v>3.12</v>
      </c>
      <c r="CU503" s="12">
        <f t="shared" ref="CU503:CU534" si="291">SUM(CN503+CP503)</f>
        <v>93.52</v>
      </c>
      <c r="CV503" t="s">
        <v>109</v>
      </c>
      <c r="CW503" s="3">
        <v>116</v>
      </c>
      <c r="CX503" t="s">
        <v>126</v>
      </c>
    </row>
    <row r="504" spans="1:102" x14ac:dyDescent="0.2">
      <c r="A504">
        <v>2021</v>
      </c>
      <c r="B504">
        <v>207</v>
      </c>
      <c r="C504" t="s">
        <v>118</v>
      </c>
      <c r="D504" s="12">
        <v>27703</v>
      </c>
      <c r="E504" t="s">
        <v>119</v>
      </c>
      <c r="F504" t="s">
        <v>105</v>
      </c>
      <c r="G504" t="s">
        <v>138</v>
      </c>
      <c r="H504" t="s">
        <v>107</v>
      </c>
      <c r="I504" t="s">
        <v>121</v>
      </c>
      <c r="J504">
        <v>2010</v>
      </c>
      <c r="K504">
        <v>11</v>
      </c>
      <c r="L504" t="s">
        <v>154</v>
      </c>
      <c r="M504" t="s">
        <v>149</v>
      </c>
      <c r="N504" t="s">
        <v>356</v>
      </c>
      <c r="O504" s="3">
        <v>2151359</v>
      </c>
      <c r="P504" s="3">
        <v>2134465</v>
      </c>
      <c r="Q504" s="3">
        <v>2111093</v>
      </c>
      <c r="R504" s="4">
        <v>0.98128345850227705</v>
      </c>
      <c r="S504" s="5">
        <f t="shared" si="284"/>
        <v>2134465</v>
      </c>
      <c r="T504" s="5">
        <v>0</v>
      </c>
      <c r="U504" s="5">
        <v>0</v>
      </c>
      <c r="V504" s="5">
        <v>2134465</v>
      </c>
      <c r="W504" s="5">
        <v>0</v>
      </c>
      <c r="X504" s="5">
        <v>0</v>
      </c>
      <c r="Y504" s="5">
        <v>0</v>
      </c>
      <c r="Z504" s="5">
        <v>0</v>
      </c>
      <c r="AA504" s="5">
        <v>0</v>
      </c>
      <c r="AB504" s="5">
        <v>0</v>
      </c>
      <c r="AC504" s="5">
        <v>0</v>
      </c>
      <c r="AD504" s="5">
        <v>0</v>
      </c>
      <c r="AE504" s="5">
        <v>0</v>
      </c>
      <c r="AF504" s="5">
        <v>0</v>
      </c>
      <c r="AG504" s="5" t="s">
        <v>107</v>
      </c>
      <c r="AH504" s="5">
        <v>0</v>
      </c>
      <c r="AI504" t="s">
        <v>107</v>
      </c>
      <c r="AJ504" s="3">
        <v>0</v>
      </c>
      <c r="AK504" t="s">
        <v>107</v>
      </c>
      <c r="AL504" s="6">
        <f t="shared" si="285"/>
        <v>100</v>
      </c>
      <c r="AM504" s="6">
        <v>0</v>
      </c>
      <c r="AN504" s="6">
        <v>0</v>
      </c>
      <c r="AO504" s="6">
        <v>100</v>
      </c>
      <c r="AP504" s="6">
        <v>0</v>
      </c>
      <c r="AQ504" s="6">
        <v>0</v>
      </c>
      <c r="AR504" s="6">
        <v>0</v>
      </c>
      <c r="AS504" s="6">
        <v>0</v>
      </c>
      <c r="AT504" s="6">
        <v>0</v>
      </c>
      <c r="AU504" s="6">
        <v>0</v>
      </c>
      <c r="AV504" s="6">
        <v>0</v>
      </c>
      <c r="AW504" s="6">
        <v>0</v>
      </c>
      <c r="AX504" s="6">
        <v>0</v>
      </c>
      <c r="AY504" s="6">
        <v>0</v>
      </c>
      <c r="AZ504" s="6" t="s">
        <v>107</v>
      </c>
      <c r="BA504" s="6">
        <v>0</v>
      </c>
      <c r="BB504" s="6" t="s">
        <v>107</v>
      </c>
      <c r="BC504" s="6">
        <v>0</v>
      </c>
      <c r="BD504" s="6" t="s">
        <v>107</v>
      </c>
      <c r="BE504" s="12">
        <f t="shared" si="286"/>
        <v>100</v>
      </c>
      <c r="BF504" s="12">
        <f t="shared" si="287"/>
        <v>0</v>
      </c>
      <c r="BG504" s="3">
        <f t="shared" si="283"/>
        <v>2096044.66</v>
      </c>
      <c r="BH504">
        <v>19210.189999999999</v>
      </c>
      <c r="BI504">
        <v>0</v>
      </c>
      <c r="BJ504">
        <v>1065098.04</v>
      </c>
      <c r="BK504">
        <v>744928.29</v>
      </c>
      <c r="BL504">
        <v>0</v>
      </c>
      <c r="BM504">
        <v>228387.76</v>
      </c>
      <c r="BN504">
        <v>0</v>
      </c>
      <c r="BO504">
        <v>19210.189999999999</v>
      </c>
      <c r="BP504">
        <v>0</v>
      </c>
      <c r="BQ504">
        <v>14941.26</v>
      </c>
      <c r="BR504">
        <v>0</v>
      </c>
      <c r="BS504">
        <v>0</v>
      </c>
      <c r="BT504">
        <v>0</v>
      </c>
      <c r="BU504">
        <v>4268.93</v>
      </c>
      <c r="BV504" t="s">
        <v>107</v>
      </c>
      <c r="BW504">
        <v>0</v>
      </c>
      <c r="BX504" t="s">
        <v>107</v>
      </c>
      <c r="BY504" t="s">
        <v>109</v>
      </c>
      <c r="BZ504" s="12">
        <f t="shared" si="280"/>
        <v>100.2</v>
      </c>
      <c r="CA504" s="12">
        <v>0.9</v>
      </c>
      <c r="CB504" s="12">
        <v>0</v>
      </c>
      <c r="CC504" s="12">
        <v>49.9</v>
      </c>
      <c r="CD504" s="12">
        <v>34.9</v>
      </c>
      <c r="CE504" s="12">
        <v>0</v>
      </c>
      <c r="CF504" s="12">
        <v>10.7</v>
      </c>
      <c r="CG504" s="12">
        <v>0</v>
      </c>
      <c r="CH504" s="12">
        <v>0.9</v>
      </c>
      <c r="CI504" s="12">
        <v>0</v>
      </c>
      <c r="CJ504" s="12">
        <v>0.7</v>
      </c>
      <c r="CK504" s="12">
        <v>0</v>
      </c>
      <c r="CL504" s="12">
        <v>0</v>
      </c>
      <c r="CM504" s="12">
        <v>0</v>
      </c>
      <c r="CN504" s="12">
        <v>0.2</v>
      </c>
      <c r="CO504" t="s">
        <v>945</v>
      </c>
      <c r="CP504" s="12">
        <v>2</v>
      </c>
      <c r="CQ504" t="s">
        <v>592</v>
      </c>
      <c r="CR504" s="12">
        <f t="shared" si="288"/>
        <v>49.9</v>
      </c>
      <c r="CS504" s="12">
        <f t="shared" si="289"/>
        <v>10.7</v>
      </c>
      <c r="CT504" s="12">
        <f t="shared" si="290"/>
        <v>1.6</v>
      </c>
      <c r="CU504" s="12">
        <f t="shared" si="291"/>
        <v>2.2000000000000002</v>
      </c>
      <c r="CV504" t="s">
        <v>322</v>
      </c>
      <c r="CW504" t="s">
        <v>107</v>
      </c>
      <c r="CX504" t="s">
        <v>110</v>
      </c>
    </row>
    <row r="505" spans="1:102" x14ac:dyDescent="0.2">
      <c r="A505">
        <v>2021</v>
      </c>
      <c r="B505">
        <v>142</v>
      </c>
      <c r="C505" t="s">
        <v>152</v>
      </c>
      <c r="D505" s="12">
        <v>50428</v>
      </c>
      <c r="E505" t="s">
        <v>153</v>
      </c>
      <c r="F505" t="s">
        <v>130</v>
      </c>
      <c r="G505" t="s">
        <v>120</v>
      </c>
      <c r="H505" t="s">
        <v>107</v>
      </c>
      <c r="I505" t="s">
        <v>121</v>
      </c>
      <c r="J505">
        <v>2014</v>
      </c>
      <c r="K505">
        <v>7</v>
      </c>
      <c r="L505" t="s">
        <v>131</v>
      </c>
      <c r="M505" t="s">
        <v>131</v>
      </c>
      <c r="N505" t="s">
        <v>381</v>
      </c>
      <c r="O505" s="3">
        <v>131514</v>
      </c>
      <c r="P505" s="3">
        <v>121514</v>
      </c>
      <c r="Q505" s="3">
        <v>139645</v>
      </c>
      <c r="R505" s="4">
        <v>1.06182611737153</v>
      </c>
      <c r="S505" s="5">
        <f t="shared" si="284"/>
        <v>121556</v>
      </c>
      <c r="T505" s="5">
        <v>105200</v>
      </c>
      <c r="U505" s="5">
        <v>0</v>
      </c>
      <c r="V505" s="5">
        <v>3640</v>
      </c>
      <c r="W505" s="5">
        <v>0</v>
      </c>
      <c r="X505" s="5">
        <v>6731</v>
      </c>
      <c r="Y505" s="5">
        <v>0</v>
      </c>
      <c r="Z505" s="5">
        <v>0</v>
      </c>
      <c r="AA505" s="5">
        <v>1626</v>
      </c>
      <c r="AB505" s="5">
        <v>0</v>
      </c>
      <c r="AC505" s="5">
        <v>3585</v>
      </c>
      <c r="AD505" s="5">
        <v>0</v>
      </c>
      <c r="AE505" s="5">
        <v>0</v>
      </c>
      <c r="AF505" s="5">
        <v>502</v>
      </c>
      <c r="AG505" s="5" t="s">
        <v>946</v>
      </c>
      <c r="AH505" s="5">
        <v>272</v>
      </c>
      <c r="AI505" t="s">
        <v>947</v>
      </c>
      <c r="AJ505" s="3">
        <v>0</v>
      </c>
      <c r="AK505" t="s">
        <v>107</v>
      </c>
      <c r="AL505" s="6">
        <f t="shared" si="285"/>
        <v>100.03</v>
      </c>
      <c r="AM505" s="6">
        <v>86.57</v>
      </c>
      <c r="AN505" s="6">
        <v>0</v>
      </c>
      <c r="AO505" s="6">
        <v>3</v>
      </c>
      <c r="AP505" s="6">
        <v>0</v>
      </c>
      <c r="AQ505" s="6">
        <v>5.54</v>
      </c>
      <c r="AR505" s="6">
        <v>0</v>
      </c>
      <c r="AS505" s="6">
        <v>0</v>
      </c>
      <c r="AT505" s="6">
        <v>1.34</v>
      </c>
      <c r="AU505" s="6">
        <v>0</v>
      </c>
      <c r="AV505" s="6">
        <v>2.95</v>
      </c>
      <c r="AW505" s="6">
        <v>0</v>
      </c>
      <c r="AX505" s="6">
        <v>0</v>
      </c>
      <c r="AY505" s="6">
        <v>0.41</v>
      </c>
      <c r="AZ505" s="6" t="s">
        <v>946</v>
      </c>
      <c r="BA505" s="6">
        <v>0.22</v>
      </c>
      <c r="BB505" s="6" t="s">
        <v>947</v>
      </c>
      <c r="BC505" s="6">
        <v>0</v>
      </c>
      <c r="BD505" s="6" t="s">
        <v>107</v>
      </c>
      <c r="BE505" s="12">
        <f t="shared" si="286"/>
        <v>3</v>
      </c>
      <c r="BF505" s="12">
        <f t="shared" si="287"/>
        <v>4.92</v>
      </c>
      <c r="BG505" s="3">
        <f t="shared" si="283"/>
        <v>121600</v>
      </c>
      <c r="BH505">
        <v>82000</v>
      </c>
      <c r="BI505">
        <v>4300</v>
      </c>
      <c r="BJ505">
        <v>6800</v>
      </c>
      <c r="BK505">
        <v>0</v>
      </c>
      <c r="BL505">
        <v>0</v>
      </c>
      <c r="BM505">
        <v>0</v>
      </c>
      <c r="BN505">
        <v>0</v>
      </c>
      <c r="BO505">
        <v>0</v>
      </c>
      <c r="BP505">
        <v>25000</v>
      </c>
      <c r="BQ505">
        <v>0</v>
      </c>
      <c r="BR505">
        <v>0</v>
      </c>
      <c r="BS505">
        <v>0</v>
      </c>
      <c r="BT505">
        <v>3500</v>
      </c>
      <c r="BU505">
        <v>0</v>
      </c>
      <c r="BV505" t="s">
        <v>107</v>
      </c>
      <c r="BW505">
        <v>0</v>
      </c>
      <c r="BX505" t="s">
        <v>107</v>
      </c>
      <c r="BY505" t="s">
        <v>109</v>
      </c>
      <c r="BZ505" s="12">
        <f t="shared" si="280"/>
        <v>100.07</v>
      </c>
      <c r="CA505" s="12">
        <v>67.48</v>
      </c>
      <c r="CB505" s="12">
        <v>3.54</v>
      </c>
      <c r="CC505" s="12">
        <v>5.6</v>
      </c>
      <c r="CD505" s="12">
        <v>0</v>
      </c>
      <c r="CE505" s="12">
        <v>0</v>
      </c>
      <c r="CF505" s="12">
        <v>0</v>
      </c>
      <c r="CG505" s="12">
        <v>0</v>
      </c>
      <c r="CH505" s="12">
        <v>0</v>
      </c>
      <c r="CI505" s="12">
        <v>20.57</v>
      </c>
      <c r="CJ505" s="12">
        <v>0</v>
      </c>
      <c r="CK505" s="12">
        <v>0</v>
      </c>
      <c r="CL505" s="12">
        <v>0</v>
      </c>
      <c r="CM505" s="12">
        <v>2.88</v>
      </c>
      <c r="CN505" s="12">
        <v>0</v>
      </c>
      <c r="CO505" t="s">
        <v>107</v>
      </c>
      <c r="CP505" s="12">
        <v>0</v>
      </c>
      <c r="CQ505" t="s">
        <v>107</v>
      </c>
      <c r="CR505" s="12">
        <f t="shared" si="288"/>
        <v>9.14</v>
      </c>
      <c r="CS505" s="12">
        <f t="shared" si="289"/>
        <v>0</v>
      </c>
      <c r="CT505" s="12">
        <f t="shared" si="290"/>
        <v>23.45</v>
      </c>
      <c r="CU505" s="12">
        <f t="shared" si="291"/>
        <v>0</v>
      </c>
      <c r="CV505" t="s">
        <v>322</v>
      </c>
      <c r="CW505" t="s">
        <v>107</v>
      </c>
      <c r="CX505" t="s">
        <v>126</v>
      </c>
    </row>
    <row r="506" spans="1:102" x14ac:dyDescent="0.2">
      <c r="A506">
        <v>2021</v>
      </c>
      <c r="B506">
        <v>165</v>
      </c>
      <c r="C506" t="s">
        <v>112</v>
      </c>
      <c r="D506" s="12">
        <v>98250</v>
      </c>
      <c r="E506" t="s">
        <v>113</v>
      </c>
      <c r="F506" t="s">
        <v>114</v>
      </c>
      <c r="G506" t="s">
        <v>142</v>
      </c>
      <c r="H506" t="s">
        <v>107</v>
      </c>
      <c r="I506" t="s">
        <v>143</v>
      </c>
      <c r="J506">
        <v>2020</v>
      </c>
      <c r="K506">
        <v>1</v>
      </c>
      <c r="L506" t="s">
        <v>108</v>
      </c>
      <c r="M506" t="s">
        <v>108</v>
      </c>
      <c r="N506" t="s">
        <v>381</v>
      </c>
      <c r="O506" s="3">
        <v>222292.26</v>
      </c>
      <c r="P506" s="3">
        <v>205766.85</v>
      </c>
      <c r="Q506" s="3">
        <v>22587.599999999999</v>
      </c>
      <c r="R506" s="4">
        <v>0.10161217489084</v>
      </c>
      <c r="S506" s="5">
        <f t="shared" si="284"/>
        <v>205700.58409500003</v>
      </c>
      <c r="T506" s="5">
        <v>77743.11</v>
      </c>
      <c r="U506" s="5">
        <v>0</v>
      </c>
      <c r="V506" s="5">
        <v>44161.5</v>
      </c>
      <c r="W506" s="5">
        <v>0</v>
      </c>
      <c r="X506" s="5">
        <v>8301.33</v>
      </c>
      <c r="Y506" s="5">
        <v>5898.23</v>
      </c>
      <c r="Z506" s="5">
        <v>3958.17</v>
      </c>
      <c r="AA506" s="5">
        <v>10921.03</v>
      </c>
      <c r="AB506" s="5">
        <v>0</v>
      </c>
      <c r="AC506" s="5">
        <v>42638.7</v>
      </c>
      <c r="AD506" s="5">
        <v>0</v>
      </c>
      <c r="AE506" s="5">
        <f>P506*(AX506/100)</f>
        <v>10226.612444999999</v>
      </c>
      <c r="AF506" s="5">
        <f>P506*(AY506/100)</f>
        <v>1851.9016500000002</v>
      </c>
      <c r="AG506" s="5" t="s">
        <v>264</v>
      </c>
      <c r="AH506" s="5">
        <v>0</v>
      </c>
      <c r="AI506" t="s">
        <v>107</v>
      </c>
      <c r="AJ506" s="3">
        <v>0</v>
      </c>
      <c r="AK506" t="s">
        <v>107</v>
      </c>
      <c r="AL506" s="6">
        <f t="shared" si="285"/>
        <v>99.960000000000008</v>
      </c>
      <c r="AM506" s="6">
        <v>37.78</v>
      </c>
      <c r="AN506" s="6">
        <v>0</v>
      </c>
      <c r="AO506" s="6">
        <v>21.46</v>
      </c>
      <c r="AP506" s="6">
        <v>0</v>
      </c>
      <c r="AQ506" s="6">
        <v>4.03</v>
      </c>
      <c r="AR506" s="6">
        <v>2.87</v>
      </c>
      <c r="AS506" s="6">
        <v>1.92</v>
      </c>
      <c r="AT506" s="6">
        <v>5.31</v>
      </c>
      <c r="AU506" s="6">
        <v>0</v>
      </c>
      <c r="AV506" s="6">
        <v>20.72</v>
      </c>
      <c r="AW506" s="6">
        <v>0</v>
      </c>
      <c r="AX506" s="6">
        <v>4.97</v>
      </c>
      <c r="AY506" s="6">
        <v>0.9</v>
      </c>
      <c r="AZ506" s="6" t="s">
        <v>264</v>
      </c>
      <c r="BA506" s="6">
        <v>0</v>
      </c>
      <c r="BB506" s="6" t="s">
        <v>107</v>
      </c>
      <c r="BC506" s="6">
        <v>0</v>
      </c>
      <c r="BD506" s="6" t="s">
        <v>107</v>
      </c>
      <c r="BE506" s="12">
        <f t="shared" si="286"/>
        <v>21.46</v>
      </c>
      <c r="BF506" s="12">
        <f t="shared" si="287"/>
        <v>33.82</v>
      </c>
      <c r="BG506" s="3">
        <f t="shared" si="283"/>
        <v>205787.55</v>
      </c>
      <c r="BH506">
        <v>198520.84</v>
      </c>
      <c r="BI506">
        <v>0</v>
      </c>
      <c r="BJ506">
        <v>1106.24</v>
      </c>
      <c r="BK506">
        <v>4596.95</v>
      </c>
      <c r="BL506">
        <v>0</v>
      </c>
      <c r="BM506">
        <v>0</v>
      </c>
      <c r="BN506">
        <v>0</v>
      </c>
      <c r="BO506">
        <v>0</v>
      </c>
      <c r="BP506">
        <v>0</v>
      </c>
      <c r="BQ506">
        <v>0</v>
      </c>
      <c r="BR506">
        <v>0</v>
      </c>
      <c r="BS506">
        <v>0</v>
      </c>
      <c r="BT506">
        <v>0</v>
      </c>
      <c r="BU506">
        <v>1563.52</v>
      </c>
      <c r="BV506" t="s">
        <v>948</v>
      </c>
      <c r="BW506">
        <v>0</v>
      </c>
      <c r="BX506" t="s">
        <v>107</v>
      </c>
      <c r="BY506" t="s">
        <v>109</v>
      </c>
      <c r="BZ506" s="12">
        <f t="shared" si="280"/>
        <v>100.01000000000002</v>
      </c>
      <c r="CA506" s="12">
        <v>96.48</v>
      </c>
      <c r="CB506" s="12">
        <v>0</v>
      </c>
      <c r="CC506" s="12">
        <v>0.54</v>
      </c>
      <c r="CD506" s="12">
        <v>2.23</v>
      </c>
      <c r="CE506" s="12">
        <v>0</v>
      </c>
      <c r="CF506" s="12">
        <v>0</v>
      </c>
      <c r="CG506" s="12">
        <v>0</v>
      </c>
      <c r="CH506" s="12">
        <v>0</v>
      </c>
      <c r="CI506" s="12">
        <v>0</v>
      </c>
      <c r="CJ506" s="12">
        <v>0</v>
      </c>
      <c r="CK506" s="12">
        <v>0</v>
      </c>
      <c r="CL506" s="12">
        <v>0</v>
      </c>
      <c r="CM506" s="12">
        <v>0</v>
      </c>
      <c r="CN506" s="12">
        <v>0.76</v>
      </c>
      <c r="CO506" t="s">
        <v>107</v>
      </c>
      <c r="CP506" s="12">
        <v>0</v>
      </c>
      <c r="CQ506" t="s">
        <v>107</v>
      </c>
      <c r="CR506" s="12">
        <f t="shared" si="288"/>
        <v>0.54</v>
      </c>
      <c r="CS506" s="12">
        <f t="shared" si="289"/>
        <v>0</v>
      </c>
      <c r="CT506" s="12">
        <f t="shared" si="290"/>
        <v>0</v>
      </c>
      <c r="CU506" s="12">
        <f t="shared" si="291"/>
        <v>0.76</v>
      </c>
      <c r="CV506" t="s">
        <v>109</v>
      </c>
      <c r="CW506" s="3">
        <v>155.09</v>
      </c>
      <c r="CX506" t="s">
        <v>126</v>
      </c>
    </row>
    <row r="507" spans="1:102" x14ac:dyDescent="0.2">
      <c r="A507">
        <v>2021</v>
      </c>
      <c r="B507">
        <v>141</v>
      </c>
      <c r="C507" t="s">
        <v>118</v>
      </c>
      <c r="D507" s="12">
        <v>28607</v>
      </c>
      <c r="E507" t="s">
        <v>119</v>
      </c>
      <c r="F507" t="s">
        <v>105</v>
      </c>
      <c r="G507" t="s">
        <v>106</v>
      </c>
      <c r="H507" t="s">
        <v>107</v>
      </c>
      <c r="I507" t="s">
        <v>106</v>
      </c>
      <c r="J507">
        <v>2017</v>
      </c>
      <c r="K507">
        <v>4</v>
      </c>
      <c r="L507" t="s">
        <v>122</v>
      </c>
      <c r="M507" t="s">
        <v>122</v>
      </c>
      <c r="N507" t="s">
        <v>381</v>
      </c>
      <c r="O507" s="3">
        <v>965458</v>
      </c>
      <c r="P507" s="3">
        <v>873350</v>
      </c>
      <c r="Q507" s="3">
        <v>870087</v>
      </c>
      <c r="R507" s="4">
        <v>0.90121683180418</v>
      </c>
      <c r="S507" s="5">
        <f t="shared" si="284"/>
        <v>873316.75000000012</v>
      </c>
      <c r="T507" s="5">
        <v>294113.88</v>
      </c>
      <c r="U507" s="5">
        <v>675.45</v>
      </c>
      <c r="V507" s="5">
        <v>215499.07</v>
      </c>
      <c r="W507" s="5">
        <v>1997.41</v>
      </c>
      <c r="X507" s="5">
        <v>52786.18</v>
      </c>
      <c r="Y507" s="5">
        <v>30811.35</v>
      </c>
      <c r="Z507" s="5">
        <v>4250.6000000000004</v>
      </c>
      <c r="AA507" s="5">
        <v>46003.77</v>
      </c>
      <c r="AB507" s="5">
        <v>22175.68</v>
      </c>
      <c r="AC507" s="5">
        <v>53098.79</v>
      </c>
      <c r="AD507" s="5">
        <v>0</v>
      </c>
      <c r="AE507" s="5">
        <v>92296.92</v>
      </c>
      <c r="AF507" s="5">
        <v>16344.97</v>
      </c>
      <c r="AG507" s="5" t="s">
        <v>949</v>
      </c>
      <c r="AH507" s="5">
        <v>41501.4</v>
      </c>
      <c r="AI507" t="s">
        <v>950</v>
      </c>
      <c r="AJ507" s="3">
        <v>1761.28</v>
      </c>
      <c r="AK507" t="s">
        <v>107</v>
      </c>
      <c r="AL507" s="6">
        <f t="shared" si="285"/>
        <v>100.00000000000001</v>
      </c>
      <c r="AM507" s="6">
        <v>33.68</v>
      </c>
      <c r="AN507" s="6">
        <v>0.08</v>
      </c>
      <c r="AO507" s="6">
        <v>24.67</v>
      </c>
      <c r="AP507" s="6">
        <v>0.23</v>
      </c>
      <c r="AQ507" s="6">
        <v>6.04</v>
      </c>
      <c r="AR507" s="6">
        <v>3.53</v>
      </c>
      <c r="AS507" s="6">
        <v>0.49</v>
      </c>
      <c r="AT507" s="6">
        <v>5.27</v>
      </c>
      <c r="AU507" s="6">
        <v>2.54</v>
      </c>
      <c r="AV507" s="6">
        <v>6.08</v>
      </c>
      <c r="AW507" s="6">
        <v>0</v>
      </c>
      <c r="AX507" s="6">
        <v>10.57</v>
      </c>
      <c r="AY507" s="6">
        <v>1.87</v>
      </c>
      <c r="AZ507" s="6" t="s">
        <v>949</v>
      </c>
      <c r="BA507" s="6">
        <v>4.75</v>
      </c>
      <c r="BB507" s="6" t="s">
        <v>950</v>
      </c>
      <c r="BC507" s="6">
        <v>0.2</v>
      </c>
      <c r="BD507" s="6" t="s">
        <v>107</v>
      </c>
      <c r="BE507" s="12">
        <f t="shared" si="286"/>
        <v>24.900000000000002</v>
      </c>
      <c r="BF507" s="12">
        <f t="shared" si="287"/>
        <v>31.770000000000003</v>
      </c>
      <c r="BG507" s="3">
        <f t="shared" si="283"/>
        <v>873350.07</v>
      </c>
      <c r="BH507">
        <v>818992.72</v>
      </c>
      <c r="BI507">
        <v>0</v>
      </c>
      <c r="BJ507">
        <v>0</v>
      </c>
      <c r="BK507">
        <v>17951.97</v>
      </c>
      <c r="BL507">
        <v>0</v>
      </c>
      <c r="BM507">
        <v>0</v>
      </c>
      <c r="BN507">
        <v>0</v>
      </c>
      <c r="BO507">
        <v>0</v>
      </c>
      <c r="BP507">
        <v>0</v>
      </c>
      <c r="BQ507">
        <v>0</v>
      </c>
      <c r="BR507">
        <v>0</v>
      </c>
      <c r="BS507">
        <v>0</v>
      </c>
      <c r="BT507">
        <v>13118.25</v>
      </c>
      <c r="BU507">
        <v>23287.13</v>
      </c>
      <c r="BV507" t="s">
        <v>951</v>
      </c>
      <c r="BW507">
        <v>0</v>
      </c>
      <c r="BX507" t="s">
        <v>107</v>
      </c>
      <c r="BY507" t="s">
        <v>109</v>
      </c>
      <c r="BZ507" s="12">
        <f t="shared" si="280"/>
        <v>100.01</v>
      </c>
      <c r="CA507" s="12">
        <v>93.78</v>
      </c>
      <c r="CB507" s="12">
        <v>0</v>
      </c>
      <c r="CC507" s="12">
        <v>0</v>
      </c>
      <c r="CD507" s="12">
        <v>2.06</v>
      </c>
      <c r="CE507" s="12">
        <v>0</v>
      </c>
      <c r="CF507" s="12">
        <v>0</v>
      </c>
      <c r="CG507" s="12">
        <v>0</v>
      </c>
      <c r="CH507" s="12">
        <v>0</v>
      </c>
      <c r="CI507" s="12">
        <v>0</v>
      </c>
      <c r="CJ507" s="12">
        <v>0</v>
      </c>
      <c r="CK507" s="12">
        <v>0</v>
      </c>
      <c r="CL507" s="12">
        <v>0</v>
      </c>
      <c r="CM507" s="12">
        <v>1.5</v>
      </c>
      <c r="CN507" s="12">
        <v>2.67</v>
      </c>
      <c r="CO507" t="s">
        <v>107</v>
      </c>
      <c r="CP507" s="12">
        <v>0</v>
      </c>
      <c r="CQ507" t="s">
        <v>107</v>
      </c>
      <c r="CR507" s="12">
        <f t="shared" si="288"/>
        <v>0</v>
      </c>
      <c r="CS507" s="12">
        <f t="shared" si="289"/>
        <v>0</v>
      </c>
      <c r="CT507" s="12">
        <f t="shared" si="290"/>
        <v>1.5</v>
      </c>
      <c r="CU507" s="12">
        <f t="shared" si="291"/>
        <v>2.67</v>
      </c>
      <c r="CV507" t="s">
        <v>109</v>
      </c>
      <c r="CW507" s="5">
        <v>10190.799999999999</v>
      </c>
      <c r="CX507" t="s">
        <v>116</v>
      </c>
    </row>
    <row r="508" spans="1:102" x14ac:dyDescent="0.2">
      <c r="A508">
        <v>2021</v>
      </c>
      <c r="B508">
        <v>202</v>
      </c>
      <c r="C508" t="s">
        <v>233</v>
      </c>
      <c r="D508" s="12">
        <v>2909</v>
      </c>
      <c r="E508" t="s">
        <v>141</v>
      </c>
      <c r="F508" t="s">
        <v>137</v>
      </c>
      <c r="G508" t="s">
        <v>106</v>
      </c>
      <c r="H508" t="s">
        <v>107</v>
      </c>
      <c r="I508" t="s">
        <v>106</v>
      </c>
      <c r="J508">
        <v>2009</v>
      </c>
      <c r="K508">
        <v>12</v>
      </c>
      <c r="L508" t="s">
        <v>154</v>
      </c>
      <c r="M508" t="s">
        <v>149</v>
      </c>
      <c r="N508" t="s">
        <v>360</v>
      </c>
      <c r="O508" s="3">
        <v>8699833</v>
      </c>
      <c r="P508" s="3">
        <v>4104424</v>
      </c>
      <c r="Q508" s="3">
        <v>4200098</v>
      </c>
      <c r="R508" s="4">
        <v>0.48277915219751899</v>
      </c>
      <c r="S508" s="5">
        <f t="shared" si="284"/>
        <v>4104424.0300000007</v>
      </c>
      <c r="T508" s="5">
        <v>1606218.58</v>
      </c>
      <c r="U508" s="5">
        <v>63045.53</v>
      </c>
      <c r="V508" s="5">
        <v>387941.65</v>
      </c>
      <c r="W508" s="5">
        <v>66952.89</v>
      </c>
      <c r="X508" s="5">
        <v>605906.23</v>
      </c>
      <c r="Y508" s="5">
        <v>175549.12</v>
      </c>
      <c r="Z508" s="5">
        <v>133347.26</v>
      </c>
      <c r="AA508" s="5">
        <v>288948.24</v>
      </c>
      <c r="AB508" s="5">
        <v>75913.5</v>
      </c>
      <c r="AC508" s="5">
        <v>620439.36</v>
      </c>
      <c r="AD508" s="5">
        <v>0</v>
      </c>
      <c r="AE508" s="5">
        <v>80161.67</v>
      </c>
      <c r="AF508" s="5">
        <v>0</v>
      </c>
      <c r="AG508" s="5" t="s">
        <v>107</v>
      </c>
      <c r="AH508" s="5">
        <v>0</v>
      </c>
      <c r="AI508" t="s">
        <v>107</v>
      </c>
      <c r="AJ508" s="3">
        <v>0</v>
      </c>
      <c r="AK508" t="s">
        <v>107</v>
      </c>
      <c r="AL508" s="6">
        <f t="shared" si="285"/>
        <v>100.00000000000001</v>
      </c>
      <c r="AM508" s="6">
        <v>39.130000000000003</v>
      </c>
      <c r="AN508" s="6">
        <v>1.54</v>
      </c>
      <c r="AO508" s="6">
        <v>9.4499999999999993</v>
      </c>
      <c r="AP508" s="6">
        <v>1.63</v>
      </c>
      <c r="AQ508" s="6">
        <v>14.76</v>
      </c>
      <c r="AR508" s="6">
        <v>4.28</v>
      </c>
      <c r="AS508" s="6">
        <v>3.25</v>
      </c>
      <c r="AT508" s="6">
        <v>7.04</v>
      </c>
      <c r="AU508" s="6">
        <v>1.85</v>
      </c>
      <c r="AV508" s="6">
        <v>15.12</v>
      </c>
      <c r="AW508" s="6">
        <v>0</v>
      </c>
      <c r="AX508" s="6">
        <v>1.95</v>
      </c>
      <c r="AY508" s="6">
        <v>0</v>
      </c>
      <c r="AZ508" s="6" t="s">
        <v>107</v>
      </c>
      <c r="BA508" s="6">
        <v>0</v>
      </c>
      <c r="BB508" s="6" t="s">
        <v>107</v>
      </c>
      <c r="BC508" s="6">
        <v>0</v>
      </c>
      <c r="BD508" s="6" t="s">
        <v>107</v>
      </c>
      <c r="BE508" s="12">
        <f t="shared" si="286"/>
        <v>11.079999999999998</v>
      </c>
      <c r="BF508" s="12">
        <f t="shared" si="287"/>
        <v>29.209999999999997</v>
      </c>
      <c r="BG508" s="3">
        <f t="shared" si="283"/>
        <v>4104423.1300000004</v>
      </c>
      <c r="BH508">
        <v>1856267.86</v>
      </c>
      <c r="BI508">
        <v>0</v>
      </c>
      <c r="BJ508">
        <v>601764.63</v>
      </c>
      <c r="BK508">
        <v>635109.24</v>
      </c>
      <c r="BL508">
        <v>84859</v>
      </c>
      <c r="BM508">
        <v>0</v>
      </c>
      <c r="BN508">
        <v>47556.959999999999</v>
      </c>
      <c r="BO508">
        <v>0</v>
      </c>
      <c r="BP508">
        <v>202400.36</v>
      </c>
      <c r="BQ508">
        <v>60590.38</v>
      </c>
      <c r="BR508">
        <v>44971.39</v>
      </c>
      <c r="BS508">
        <v>14400.65</v>
      </c>
      <c r="BT508">
        <v>556502.66</v>
      </c>
      <c r="BU508">
        <v>0</v>
      </c>
      <c r="BV508" t="s">
        <v>107</v>
      </c>
      <c r="BW508">
        <v>0</v>
      </c>
      <c r="BX508" t="s">
        <v>107</v>
      </c>
      <c r="BY508" t="s">
        <v>109</v>
      </c>
      <c r="BZ508" s="12">
        <f t="shared" si="280"/>
        <v>100.00999999999998</v>
      </c>
      <c r="CA508" s="12">
        <v>45.23</v>
      </c>
      <c r="CB508" s="12">
        <v>0</v>
      </c>
      <c r="CC508" s="12">
        <v>14.66</v>
      </c>
      <c r="CD508" s="12">
        <v>15.47</v>
      </c>
      <c r="CE508" s="12">
        <v>2.0699999999999998</v>
      </c>
      <c r="CF508" s="12">
        <v>0</v>
      </c>
      <c r="CG508" s="12">
        <v>1.1599999999999999</v>
      </c>
      <c r="CH508" s="12">
        <v>0</v>
      </c>
      <c r="CI508" s="12">
        <v>4.93</v>
      </c>
      <c r="CJ508" s="12">
        <v>1.48</v>
      </c>
      <c r="CK508" s="12">
        <v>1.1000000000000001</v>
      </c>
      <c r="CL508" s="12">
        <v>0.35</v>
      </c>
      <c r="CM508" s="12">
        <v>13.56</v>
      </c>
      <c r="CN508" s="12">
        <v>0</v>
      </c>
      <c r="CO508" t="s">
        <v>107</v>
      </c>
      <c r="CP508" s="12">
        <v>0</v>
      </c>
      <c r="CQ508" t="s">
        <v>107</v>
      </c>
      <c r="CR508" s="12">
        <f t="shared" si="288"/>
        <v>14.66</v>
      </c>
      <c r="CS508" s="12">
        <f t="shared" si="289"/>
        <v>2.0699999999999998</v>
      </c>
      <c r="CT508" s="12">
        <f t="shared" si="290"/>
        <v>21.42</v>
      </c>
      <c r="CU508" s="12">
        <f t="shared" si="291"/>
        <v>0</v>
      </c>
      <c r="CV508" t="s">
        <v>109</v>
      </c>
      <c r="CW508" s="5">
        <v>45109.32</v>
      </c>
    </row>
    <row r="509" spans="1:102" x14ac:dyDescent="0.2">
      <c r="A509">
        <v>2021</v>
      </c>
      <c r="B509">
        <v>168</v>
      </c>
      <c r="C509" t="s">
        <v>952</v>
      </c>
      <c r="D509" s="12" t="s">
        <v>953</v>
      </c>
      <c r="E509" t="s">
        <v>954</v>
      </c>
      <c r="F509" t="s">
        <v>130</v>
      </c>
      <c r="G509" t="s">
        <v>347</v>
      </c>
      <c r="H509" t="s">
        <v>107</v>
      </c>
      <c r="I509" t="s">
        <v>121</v>
      </c>
      <c r="J509">
        <v>2008</v>
      </c>
      <c r="K509">
        <v>13</v>
      </c>
      <c r="L509" t="s">
        <v>154</v>
      </c>
      <c r="M509" t="s">
        <v>149</v>
      </c>
      <c r="N509" t="s">
        <v>360</v>
      </c>
      <c r="O509" s="3">
        <v>6210840.9400000004</v>
      </c>
      <c r="P509" s="3">
        <v>5584362.9000000004</v>
      </c>
      <c r="Q509" s="3">
        <v>6379215.7000000002</v>
      </c>
      <c r="R509" s="4">
        <v>1.02710981679077</v>
      </c>
      <c r="S509" s="5">
        <f t="shared" si="284"/>
        <v>5584362.9000000004</v>
      </c>
      <c r="T509" s="5">
        <v>1651854.55</v>
      </c>
      <c r="U509" s="5">
        <v>0</v>
      </c>
      <c r="V509" s="5">
        <v>729317.79</v>
      </c>
      <c r="W509" s="5">
        <v>264698.8</v>
      </c>
      <c r="X509" s="5">
        <v>1456960.28</v>
      </c>
      <c r="Y509" s="5">
        <v>234543.24</v>
      </c>
      <c r="Z509" s="5">
        <v>151894.67000000001</v>
      </c>
      <c r="AA509" s="5">
        <v>0</v>
      </c>
      <c r="AB509" s="5">
        <v>0</v>
      </c>
      <c r="AC509" s="5">
        <v>0</v>
      </c>
      <c r="AD509" s="5">
        <v>0</v>
      </c>
      <c r="AE509" s="5">
        <v>0</v>
      </c>
      <c r="AF509" s="5">
        <v>553968.80000000005</v>
      </c>
      <c r="AG509" s="5" t="s">
        <v>955</v>
      </c>
      <c r="AH509" s="5">
        <v>541124.77</v>
      </c>
      <c r="AI509" t="s">
        <v>956</v>
      </c>
      <c r="AJ509" s="3">
        <v>0</v>
      </c>
      <c r="AK509" t="s">
        <v>107</v>
      </c>
      <c r="AL509" s="6">
        <f t="shared" si="285"/>
        <v>100</v>
      </c>
      <c r="AM509" s="6">
        <v>29.58</v>
      </c>
      <c r="AN509" s="6">
        <v>0</v>
      </c>
      <c r="AO509" s="6">
        <v>13.06</v>
      </c>
      <c r="AP509" s="6">
        <v>4.74</v>
      </c>
      <c r="AQ509" s="6">
        <v>26.09</v>
      </c>
      <c r="AR509" s="6">
        <v>4.2</v>
      </c>
      <c r="AS509" s="6">
        <v>2.72</v>
      </c>
      <c r="AT509" s="6">
        <v>0</v>
      </c>
      <c r="AU509" s="6">
        <v>0</v>
      </c>
      <c r="AV509" s="6">
        <v>0</v>
      </c>
      <c r="AW509" s="6">
        <v>0</v>
      </c>
      <c r="AX509" s="6">
        <v>0</v>
      </c>
      <c r="AY509" s="6">
        <v>9.92</v>
      </c>
      <c r="AZ509" s="6" t="s">
        <v>955</v>
      </c>
      <c r="BA509" s="6">
        <v>9.69</v>
      </c>
      <c r="BB509" s="6" t="s">
        <v>956</v>
      </c>
      <c r="BC509" s="6">
        <v>0</v>
      </c>
      <c r="BD509" s="6" t="s">
        <v>107</v>
      </c>
      <c r="BE509" s="12">
        <f t="shared" si="286"/>
        <v>17.8</v>
      </c>
      <c r="BF509" s="12">
        <f t="shared" si="287"/>
        <v>22.33</v>
      </c>
      <c r="BG509" s="3">
        <f t="shared" si="283"/>
        <v>5584362.9000000004</v>
      </c>
      <c r="BH509">
        <v>626565.52</v>
      </c>
      <c r="BI509">
        <v>0</v>
      </c>
      <c r="BJ509">
        <v>0</v>
      </c>
      <c r="BK509">
        <v>4957797.38</v>
      </c>
      <c r="BL509">
        <v>0</v>
      </c>
      <c r="BM509">
        <v>0</v>
      </c>
      <c r="BN509">
        <v>0</v>
      </c>
      <c r="BO509">
        <v>0</v>
      </c>
      <c r="BP509">
        <v>0</v>
      </c>
      <c r="BQ509">
        <v>0</v>
      </c>
      <c r="BR509">
        <v>0</v>
      </c>
      <c r="BS509">
        <v>0</v>
      </c>
      <c r="BT509">
        <v>0</v>
      </c>
      <c r="BU509">
        <v>0</v>
      </c>
      <c r="BV509" t="s">
        <v>107</v>
      </c>
      <c r="BW509">
        <v>0</v>
      </c>
      <c r="BX509" t="s">
        <v>107</v>
      </c>
      <c r="BY509" t="s">
        <v>109</v>
      </c>
      <c r="BZ509" s="12">
        <f t="shared" si="280"/>
        <v>100</v>
      </c>
      <c r="CA509" s="12">
        <v>11.22</v>
      </c>
      <c r="CB509" s="12">
        <v>0</v>
      </c>
      <c r="CC509" s="12">
        <v>0</v>
      </c>
      <c r="CD509" s="12">
        <v>88.78</v>
      </c>
      <c r="CE509" s="12">
        <v>0</v>
      </c>
      <c r="CF509" s="12">
        <v>0</v>
      </c>
      <c r="CG509" s="12">
        <v>0</v>
      </c>
      <c r="CH509" s="12">
        <v>0</v>
      </c>
      <c r="CI509" s="12">
        <v>0</v>
      </c>
      <c r="CJ509" s="12">
        <v>0</v>
      </c>
      <c r="CK509" s="12">
        <v>0</v>
      </c>
      <c r="CL509" s="12">
        <v>0</v>
      </c>
      <c r="CM509" s="12">
        <v>0</v>
      </c>
      <c r="CN509" s="12">
        <v>0</v>
      </c>
      <c r="CO509" t="s">
        <v>107</v>
      </c>
      <c r="CP509" s="12">
        <v>0</v>
      </c>
      <c r="CQ509" t="s">
        <v>107</v>
      </c>
      <c r="CR509" s="12">
        <f t="shared" si="288"/>
        <v>0</v>
      </c>
      <c r="CS509" s="12">
        <f t="shared" si="289"/>
        <v>0</v>
      </c>
      <c r="CT509" s="12">
        <f t="shared" si="290"/>
        <v>0</v>
      </c>
      <c r="CU509" s="12">
        <f t="shared" si="291"/>
        <v>0</v>
      </c>
      <c r="CV509" t="s">
        <v>322</v>
      </c>
      <c r="CW509" t="s">
        <v>107</v>
      </c>
      <c r="CX509" t="s">
        <v>116</v>
      </c>
    </row>
    <row r="510" spans="1:102" x14ac:dyDescent="0.2">
      <c r="A510">
        <v>2021</v>
      </c>
      <c r="B510">
        <v>145</v>
      </c>
      <c r="C510" t="s">
        <v>128</v>
      </c>
      <c r="D510" s="12">
        <v>48104</v>
      </c>
      <c r="E510" t="s">
        <v>129</v>
      </c>
      <c r="F510" t="s">
        <v>130</v>
      </c>
      <c r="G510" t="s">
        <v>246</v>
      </c>
      <c r="H510" t="s">
        <v>107</v>
      </c>
      <c r="I510" t="s">
        <v>121</v>
      </c>
      <c r="J510">
        <v>2014</v>
      </c>
      <c r="K510">
        <v>7</v>
      </c>
      <c r="L510" t="s">
        <v>131</v>
      </c>
      <c r="M510" t="s">
        <v>131</v>
      </c>
      <c r="N510" t="s">
        <v>360</v>
      </c>
      <c r="O510" s="3">
        <v>4500000</v>
      </c>
      <c r="P510" s="3">
        <v>4500000</v>
      </c>
      <c r="Q510" s="3">
        <v>4400000</v>
      </c>
      <c r="R510" s="4">
        <v>0.97777777777777797</v>
      </c>
      <c r="S510" s="5">
        <f t="shared" si="284"/>
        <v>4500000</v>
      </c>
      <c r="T510" s="5">
        <v>1170000</v>
      </c>
      <c r="U510" s="5">
        <v>90000</v>
      </c>
      <c r="V510" s="5">
        <v>270000</v>
      </c>
      <c r="W510" s="5">
        <v>45000</v>
      </c>
      <c r="X510" s="5">
        <v>585000</v>
      </c>
      <c r="Y510" s="5">
        <v>315000</v>
      </c>
      <c r="Z510" s="5">
        <v>225000</v>
      </c>
      <c r="AA510" s="5">
        <v>450000</v>
      </c>
      <c r="AB510" s="5">
        <v>540000</v>
      </c>
      <c r="AC510" s="5">
        <v>585000</v>
      </c>
      <c r="AD510" s="5">
        <v>225000</v>
      </c>
      <c r="AE510" s="5">
        <v>0</v>
      </c>
      <c r="AF510" s="5">
        <v>0</v>
      </c>
      <c r="AG510" s="5">
        <v>0</v>
      </c>
      <c r="AH510" s="5">
        <v>0</v>
      </c>
      <c r="AI510" t="s">
        <v>107</v>
      </c>
      <c r="AJ510" s="3">
        <v>0</v>
      </c>
      <c r="AK510" t="s">
        <v>107</v>
      </c>
      <c r="AL510" s="6">
        <f t="shared" si="285"/>
        <v>100</v>
      </c>
      <c r="AM510" s="6">
        <v>26</v>
      </c>
      <c r="AN510" s="6">
        <v>2</v>
      </c>
      <c r="AO510" s="6">
        <v>6</v>
      </c>
      <c r="AP510" s="6">
        <v>1</v>
      </c>
      <c r="AQ510" s="6">
        <v>13</v>
      </c>
      <c r="AR510" s="6">
        <v>7</v>
      </c>
      <c r="AS510" s="6">
        <v>5</v>
      </c>
      <c r="AT510" s="6">
        <v>10</v>
      </c>
      <c r="AU510" s="6">
        <v>12</v>
      </c>
      <c r="AV510" s="6">
        <v>13</v>
      </c>
      <c r="AW510" s="6">
        <v>5</v>
      </c>
      <c r="AX510" s="6">
        <v>0</v>
      </c>
      <c r="AY510" s="6">
        <v>0</v>
      </c>
      <c r="AZ510" s="6" t="s">
        <v>107</v>
      </c>
      <c r="BA510" s="6">
        <v>0</v>
      </c>
      <c r="BB510" s="6" t="s">
        <v>107</v>
      </c>
      <c r="BC510" s="6">
        <v>0</v>
      </c>
      <c r="BD510" s="6" t="s">
        <v>107</v>
      </c>
      <c r="BE510" s="12">
        <f t="shared" si="286"/>
        <v>7</v>
      </c>
      <c r="BF510" s="12">
        <f t="shared" si="287"/>
        <v>45</v>
      </c>
      <c r="BG510" s="3">
        <f t="shared" si="283"/>
        <v>4500000</v>
      </c>
      <c r="BH510">
        <v>4365000</v>
      </c>
      <c r="BI510">
        <v>0</v>
      </c>
      <c r="BJ510">
        <v>0</v>
      </c>
      <c r="BK510">
        <v>45000</v>
      </c>
      <c r="BL510">
        <v>0</v>
      </c>
      <c r="BM510">
        <v>0</v>
      </c>
      <c r="BN510">
        <v>45000</v>
      </c>
      <c r="BO510">
        <v>22500</v>
      </c>
      <c r="BP510">
        <v>0</v>
      </c>
      <c r="BQ510">
        <v>0</v>
      </c>
      <c r="BR510">
        <v>0</v>
      </c>
      <c r="BS510">
        <v>0</v>
      </c>
      <c r="BT510">
        <v>22500</v>
      </c>
      <c r="BU510">
        <v>0</v>
      </c>
      <c r="BV510" t="s">
        <v>107</v>
      </c>
      <c r="BW510">
        <v>0</v>
      </c>
      <c r="BX510" t="s">
        <v>107</v>
      </c>
      <c r="BY510" t="s">
        <v>109</v>
      </c>
      <c r="BZ510" s="12">
        <f t="shared" si="280"/>
        <v>100</v>
      </c>
      <c r="CA510" s="12">
        <v>97</v>
      </c>
      <c r="CB510" s="12">
        <v>0</v>
      </c>
      <c r="CC510" s="12">
        <v>0</v>
      </c>
      <c r="CD510" s="12">
        <v>1</v>
      </c>
      <c r="CE510" s="12">
        <v>0</v>
      </c>
      <c r="CF510" s="12">
        <v>0</v>
      </c>
      <c r="CG510" s="12">
        <v>1</v>
      </c>
      <c r="CH510" s="12">
        <v>0.5</v>
      </c>
      <c r="CI510" s="12">
        <v>0</v>
      </c>
      <c r="CJ510" s="12">
        <v>0</v>
      </c>
      <c r="CK510" s="12">
        <v>0</v>
      </c>
      <c r="CL510" s="12">
        <v>0</v>
      </c>
      <c r="CM510" s="12">
        <v>0.5</v>
      </c>
      <c r="CN510" s="12">
        <v>0</v>
      </c>
      <c r="CO510" t="s">
        <v>107</v>
      </c>
      <c r="CP510" s="12">
        <v>0</v>
      </c>
      <c r="CQ510" t="s">
        <v>107</v>
      </c>
      <c r="CR510" s="12">
        <f t="shared" si="288"/>
        <v>0</v>
      </c>
      <c r="CS510" s="12">
        <f t="shared" si="289"/>
        <v>0</v>
      </c>
      <c r="CT510" s="12">
        <f t="shared" si="290"/>
        <v>1</v>
      </c>
      <c r="CU510" s="12">
        <f t="shared" si="291"/>
        <v>0</v>
      </c>
      <c r="CV510" t="s">
        <v>109</v>
      </c>
      <c r="CW510" s="5">
        <v>45000</v>
      </c>
      <c r="CX510" t="s">
        <v>126</v>
      </c>
    </row>
    <row r="511" spans="1:102" x14ac:dyDescent="0.2">
      <c r="A511">
        <v>2021</v>
      </c>
      <c r="B511">
        <v>167</v>
      </c>
      <c r="C511" t="s">
        <v>128</v>
      </c>
      <c r="D511" s="12">
        <v>49016</v>
      </c>
      <c r="E511" t="s">
        <v>129</v>
      </c>
      <c r="F511" t="s">
        <v>130</v>
      </c>
      <c r="G511" t="s">
        <v>106</v>
      </c>
      <c r="H511" t="s">
        <v>107</v>
      </c>
      <c r="I511" t="s">
        <v>106</v>
      </c>
      <c r="J511">
        <v>2011</v>
      </c>
      <c r="K511">
        <v>10</v>
      </c>
      <c r="L511" t="s">
        <v>131</v>
      </c>
      <c r="M511" t="s">
        <v>131</v>
      </c>
      <c r="N511" t="s">
        <v>381</v>
      </c>
      <c r="O511" s="3">
        <v>887174.74</v>
      </c>
      <c r="P511" s="3">
        <v>462000</v>
      </c>
      <c r="Q511" s="3">
        <v>840310.01</v>
      </c>
      <c r="R511" s="4">
        <v>0.94717531069471195</v>
      </c>
      <c r="S511" s="5">
        <f t="shared" si="284"/>
        <v>462000</v>
      </c>
      <c r="T511" s="5">
        <v>90090</v>
      </c>
      <c r="U511" s="5">
        <v>46200</v>
      </c>
      <c r="V511" s="5">
        <v>69300</v>
      </c>
      <c r="W511" s="5">
        <v>0</v>
      </c>
      <c r="X511" s="5">
        <v>13860</v>
      </c>
      <c r="Y511" s="5">
        <v>36960</v>
      </c>
      <c r="Z511" s="5">
        <v>23100</v>
      </c>
      <c r="AA511" s="5">
        <v>36960</v>
      </c>
      <c r="AB511" s="5">
        <v>4620</v>
      </c>
      <c r="AC511" s="5">
        <v>138600</v>
      </c>
      <c r="AD511" s="5">
        <v>0</v>
      </c>
      <c r="AE511" s="5">
        <v>2310</v>
      </c>
      <c r="AF511" s="5">
        <v>0</v>
      </c>
      <c r="AG511" s="5" t="s">
        <v>107</v>
      </c>
      <c r="AH511" s="5">
        <v>0</v>
      </c>
      <c r="AI511" t="s">
        <v>107</v>
      </c>
      <c r="AJ511" s="3">
        <v>0</v>
      </c>
      <c r="AK511" t="s">
        <v>107</v>
      </c>
      <c r="AL511" s="6">
        <f t="shared" si="285"/>
        <v>100</v>
      </c>
      <c r="AM511" s="6">
        <v>19.5</v>
      </c>
      <c r="AN511" s="6">
        <v>10</v>
      </c>
      <c r="AO511" s="6">
        <v>15</v>
      </c>
      <c r="AP511" s="6">
        <v>0</v>
      </c>
      <c r="AQ511" s="6">
        <v>3</v>
      </c>
      <c r="AR511" s="6">
        <v>8</v>
      </c>
      <c r="AS511" s="6">
        <v>5</v>
      </c>
      <c r="AT511" s="6">
        <v>8</v>
      </c>
      <c r="AU511" s="6">
        <v>1</v>
      </c>
      <c r="AV511" s="6">
        <v>30</v>
      </c>
      <c r="AW511" s="6">
        <v>0</v>
      </c>
      <c r="AX511" s="6">
        <v>0.5</v>
      </c>
      <c r="AY511" s="6">
        <v>0</v>
      </c>
      <c r="AZ511" s="6" t="s">
        <v>107</v>
      </c>
      <c r="BA511" s="6">
        <v>0</v>
      </c>
      <c r="BB511" s="6" t="s">
        <v>107</v>
      </c>
      <c r="BC511" s="6">
        <v>0</v>
      </c>
      <c r="BD511" s="6" t="s">
        <v>107</v>
      </c>
      <c r="BE511" s="12">
        <f t="shared" si="286"/>
        <v>15</v>
      </c>
      <c r="BF511" s="12">
        <f t="shared" si="287"/>
        <v>44.5</v>
      </c>
      <c r="BG511" s="3">
        <f t="shared" si="283"/>
        <v>462000</v>
      </c>
      <c r="BH511">
        <v>415800</v>
      </c>
      <c r="BI511">
        <v>0</v>
      </c>
      <c r="BJ511">
        <v>46200</v>
      </c>
      <c r="BK511">
        <v>0</v>
      </c>
      <c r="BL511">
        <v>0</v>
      </c>
      <c r="BM511">
        <v>0</v>
      </c>
      <c r="BN511">
        <v>0</v>
      </c>
      <c r="BO511">
        <v>0</v>
      </c>
      <c r="BP511">
        <v>0</v>
      </c>
      <c r="BQ511">
        <v>0</v>
      </c>
      <c r="BR511">
        <v>0</v>
      </c>
      <c r="BS511">
        <v>0</v>
      </c>
      <c r="BT511">
        <v>0</v>
      </c>
      <c r="BU511">
        <v>0</v>
      </c>
      <c r="BV511" t="s">
        <v>107</v>
      </c>
      <c r="BW511">
        <v>0</v>
      </c>
      <c r="BX511" t="s">
        <v>107</v>
      </c>
      <c r="BY511" t="s">
        <v>109</v>
      </c>
      <c r="BZ511" s="12">
        <f t="shared" si="280"/>
        <v>100</v>
      </c>
      <c r="CA511" s="12">
        <v>90</v>
      </c>
      <c r="CB511" s="12">
        <v>0</v>
      </c>
      <c r="CC511" s="12">
        <v>10</v>
      </c>
      <c r="CD511" s="12">
        <v>0</v>
      </c>
      <c r="CE511" s="12">
        <v>0</v>
      </c>
      <c r="CF511" s="12">
        <v>0</v>
      </c>
      <c r="CG511" s="12">
        <v>0</v>
      </c>
      <c r="CH511" s="12">
        <v>0</v>
      </c>
      <c r="CI511" s="12">
        <v>0</v>
      </c>
      <c r="CJ511" s="12">
        <v>0</v>
      </c>
      <c r="CK511" s="12">
        <v>0</v>
      </c>
      <c r="CL511" s="12">
        <v>0</v>
      </c>
      <c r="CM511" s="12">
        <v>0</v>
      </c>
      <c r="CN511" s="12">
        <v>0</v>
      </c>
      <c r="CO511" t="s">
        <v>107</v>
      </c>
      <c r="CP511" s="12">
        <v>0</v>
      </c>
      <c r="CQ511" t="s">
        <v>107</v>
      </c>
      <c r="CR511" s="12">
        <f t="shared" si="288"/>
        <v>10</v>
      </c>
      <c r="CS511" s="12">
        <f t="shared" si="289"/>
        <v>0</v>
      </c>
      <c r="CT511" s="12">
        <f t="shared" si="290"/>
        <v>0</v>
      </c>
      <c r="CU511" s="12">
        <f t="shared" si="291"/>
        <v>0</v>
      </c>
      <c r="CV511" t="s">
        <v>109</v>
      </c>
      <c r="CW511" s="5">
        <v>1534.75</v>
      </c>
      <c r="CX511" t="s">
        <v>116</v>
      </c>
    </row>
    <row r="512" spans="1:102" x14ac:dyDescent="0.2">
      <c r="A512">
        <v>2021</v>
      </c>
      <c r="B512">
        <v>121</v>
      </c>
      <c r="C512" t="s">
        <v>128</v>
      </c>
      <c r="D512" s="12">
        <v>48207</v>
      </c>
      <c r="E512" t="s">
        <v>129</v>
      </c>
      <c r="F512" t="s">
        <v>130</v>
      </c>
      <c r="G512" t="s">
        <v>106</v>
      </c>
      <c r="H512" t="s">
        <v>107</v>
      </c>
      <c r="I512" t="s">
        <v>106</v>
      </c>
      <c r="J512">
        <v>1891</v>
      </c>
      <c r="K512">
        <v>130</v>
      </c>
      <c r="L512" t="s">
        <v>148</v>
      </c>
      <c r="M512" t="s">
        <v>149</v>
      </c>
      <c r="N512" t="s">
        <v>360</v>
      </c>
      <c r="O512" s="3">
        <v>490990</v>
      </c>
      <c r="P512" s="3">
        <v>407990</v>
      </c>
      <c r="Q512" s="3">
        <v>329747</v>
      </c>
      <c r="R512" s="4">
        <v>0.67159616285464097</v>
      </c>
      <c r="S512" s="5">
        <f t="shared" si="284"/>
        <v>407990.00000000012</v>
      </c>
      <c r="T512" s="5">
        <v>326392</v>
      </c>
      <c r="U512" s="5">
        <v>0</v>
      </c>
      <c r="V512" s="5">
        <v>20399.5</v>
      </c>
      <c r="W512" s="5">
        <v>4079.9</v>
      </c>
      <c r="X512" s="5">
        <v>12239.7</v>
      </c>
      <c r="Y512" s="5">
        <v>4079.9</v>
      </c>
      <c r="Z512" s="5">
        <v>4079.9</v>
      </c>
      <c r="AA512" s="5">
        <v>32639.200000000001</v>
      </c>
      <c r="AB512" s="5">
        <v>4079.9</v>
      </c>
      <c r="AC512" s="5">
        <v>0</v>
      </c>
      <c r="AD512" s="5">
        <v>0</v>
      </c>
      <c r="AE512" s="5">
        <v>0</v>
      </c>
      <c r="AF512" s="5">
        <v>0</v>
      </c>
      <c r="AG512" s="5" t="s">
        <v>107</v>
      </c>
      <c r="AH512" s="5">
        <v>0</v>
      </c>
      <c r="AI512" t="s">
        <v>107</v>
      </c>
      <c r="AJ512" s="3">
        <v>0</v>
      </c>
      <c r="AK512" t="s">
        <v>107</v>
      </c>
      <c r="AL512" s="6">
        <f t="shared" si="285"/>
        <v>100</v>
      </c>
      <c r="AM512" s="6">
        <v>80</v>
      </c>
      <c r="AN512" s="6">
        <v>0</v>
      </c>
      <c r="AO512" s="6">
        <v>5</v>
      </c>
      <c r="AP512" s="6">
        <v>1</v>
      </c>
      <c r="AQ512" s="6">
        <v>3</v>
      </c>
      <c r="AR512" s="6">
        <v>1</v>
      </c>
      <c r="AS512" s="6">
        <v>1</v>
      </c>
      <c r="AT512" s="6">
        <v>8</v>
      </c>
      <c r="AU512" s="6">
        <v>1</v>
      </c>
      <c r="AV512" s="6">
        <v>0</v>
      </c>
      <c r="AW512" s="6">
        <v>0</v>
      </c>
      <c r="AX512" s="6">
        <v>0</v>
      </c>
      <c r="AY512" s="6">
        <v>0</v>
      </c>
      <c r="AZ512" s="6" t="s">
        <v>107</v>
      </c>
      <c r="BA512" s="6">
        <v>0</v>
      </c>
      <c r="BB512" s="6" t="s">
        <v>107</v>
      </c>
      <c r="BC512" s="6">
        <v>0</v>
      </c>
      <c r="BD512" s="6" t="s">
        <v>107</v>
      </c>
      <c r="BE512" s="12">
        <f t="shared" si="286"/>
        <v>6</v>
      </c>
      <c r="BF512" s="12">
        <f t="shared" si="287"/>
        <v>10</v>
      </c>
      <c r="BG512" s="3">
        <f t="shared" si="283"/>
        <v>407990.01</v>
      </c>
      <c r="BH512">
        <v>367191</v>
      </c>
      <c r="BI512">
        <v>0</v>
      </c>
      <c r="BJ512">
        <v>0</v>
      </c>
      <c r="BK512">
        <v>40595.01</v>
      </c>
      <c r="BL512">
        <v>0</v>
      </c>
      <c r="BM512">
        <v>0</v>
      </c>
      <c r="BN512">
        <v>204</v>
      </c>
      <c r="BO512">
        <v>0</v>
      </c>
      <c r="BP512">
        <v>0</v>
      </c>
      <c r="BQ512">
        <v>0</v>
      </c>
      <c r="BR512">
        <v>0</v>
      </c>
      <c r="BS512">
        <v>0</v>
      </c>
      <c r="BT512">
        <v>0</v>
      </c>
      <c r="BU512">
        <v>0</v>
      </c>
      <c r="BV512" t="s">
        <v>107</v>
      </c>
      <c r="BW512">
        <v>0</v>
      </c>
      <c r="BX512" t="s">
        <v>107</v>
      </c>
      <c r="BY512" t="s">
        <v>109</v>
      </c>
      <c r="BZ512" s="12">
        <f t="shared" si="280"/>
        <v>100</v>
      </c>
      <c r="CA512" s="12">
        <v>90</v>
      </c>
      <c r="CB512" s="12">
        <v>0</v>
      </c>
      <c r="CC512" s="12">
        <v>0</v>
      </c>
      <c r="CD512" s="12">
        <v>9.9499999999999993</v>
      </c>
      <c r="CE512" s="12">
        <v>0</v>
      </c>
      <c r="CF512" s="12">
        <v>0</v>
      </c>
      <c r="CG512" s="12">
        <v>0.05</v>
      </c>
      <c r="CH512" s="12">
        <v>0</v>
      </c>
      <c r="CI512" s="12">
        <v>0</v>
      </c>
      <c r="CJ512" s="12">
        <v>0</v>
      </c>
      <c r="CK512" s="12">
        <v>0</v>
      </c>
      <c r="CL512" s="12">
        <v>0</v>
      </c>
      <c r="CM512" s="12">
        <v>0</v>
      </c>
      <c r="CN512" s="12">
        <v>0</v>
      </c>
      <c r="CO512" t="s">
        <v>107</v>
      </c>
      <c r="CP512" s="12">
        <v>0</v>
      </c>
      <c r="CQ512" t="s">
        <v>107</v>
      </c>
      <c r="CR512" s="12">
        <f t="shared" si="288"/>
        <v>0</v>
      </c>
      <c r="CS512" s="12">
        <f t="shared" si="289"/>
        <v>0</v>
      </c>
      <c r="CT512" s="12">
        <f t="shared" si="290"/>
        <v>0</v>
      </c>
      <c r="CU512" s="12">
        <f t="shared" si="291"/>
        <v>0</v>
      </c>
      <c r="CV512" t="s">
        <v>109</v>
      </c>
      <c r="CW512" s="5">
        <v>32000</v>
      </c>
      <c r="CX512" t="s">
        <v>126</v>
      </c>
    </row>
    <row r="513" spans="1:102" x14ac:dyDescent="0.2">
      <c r="A513">
        <v>2021</v>
      </c>
      <c r="B513">
        <v>172</v>
      </c>
      <c r="C513" t="s">
        <v>128</v>
      </c>
      <c r="D513" s="12">
        <v>48506</v>
      </c>
      <c r="E513" t="s">
        <v>129</v>
      </c>
      <c r="F513" t="s">
        <v>130</v>
      </c>
      <c r="G513" t="s">
        <v>106</v>
      </c>
      <c r="H513" t="s">
        <v>107</v>
      </c>
      <c r="I513" t="s">
        <v>106</v>
      </c>
      <c r="J513">
        <v>2016</v>
      </c>
      <c r="K513">
        <v>5</v>
      </c>
      <c r="L513" t="s">
        <v>122</v>
      </c>
      <c r="M513" t="s">
        <v>122</v>
      </c>
      <c r="N513" t="s">
        <v>360</v>
      </c>
      <c r="O513" s="3">
        <v>1241726</v>
      </c>
      <c r="P513" s="3">
        <v>343726</v>
      </c>
      <c r="Q513" s="3">
        <v>1004000</v>
      </c>
      <c r="R513" s="4">
        <v>0.80855196718116595</v>
      </c>
      <c r="S513" s="5">
        <f t="shared" si="284"/>
        <v>343725.99999999994</v>
      </c>
      <c r="T513" s="5">
        <v>137490.4</v>
      </c>
      <c r="U513" s="5">
        <v>137490.4</v>
      </c>
      <c r="V513" s="5">
        <v>34372.6</v>
      </c>
      <c r="W513" s="5">
        <v>0</v>
      </c>
      <c r="X513" s="5">
        <v>17186.3</v>
      </c>
      <c r="Y513" s="5">
        <v>17186.3</v>
      </c>
      <c r="Z513" s="5">
        <v>0</v>
      </c>
      <c r="AA513" s="5">
        <v>0</v>
      </c>
      <c r="AB513" s="5">
        <v>0</v>
      </c>
      <c r="AC513" s="5">
        <v>0</v>
      </c>
      <c r="AD513" s="5">
        <v>0</v>
      </c>
      <c r="AE513" s="5">
        <v>0</v>
      </c>
      <c r="AF513" s="5">
        <v>0</v>
      </c>
      <c r="AG513" s="5" t="s">
        <v>107</v>
      </c>
      <c r="AH513" s="5">
        <v>0</v>
      </c>
      <c r="AI513" t="s">
        <v>107</v>
      </c>
      <c r="AJ513" s="3">
        <v>0</v>
      </c>
      <c r="AK513" t="s">
        <v>107</v>
      </c>
      <c r="AL513" s="6">
        <f t="shared" si="285"/>
        <v>100</v>
      </c>
      <c r="AM513" s="6">
        <v>40</v>
      </c>
      <c r="AN513" s="6">
        <v>40</v>
      </c>
      <c r="AO513" s="6">
        <v>10</v>
      </c>
      <c r="AP513" s="6">
        <v>0</v>
      </c>
      <c r="AQ513" s="6">
        <v>5</v>
      </c>
      <c r="AR513" s="6">
        <v>5</v>
      </c>
      <c r="AS513" s="6">
        <v>0</v>
      </c>
      <c r="AT513" s="6">
        <v>0</v>
      </c>
      <c r="AU513" s="6">
        <v>0</v>
      </c>
      <c r="AV513" s="6">
        <v>0</v>
      </c>
      <c r="AW513" s="6">
        <v>0</v>
      </c>
      <c r="AX513" s="6">
        <v>0</v>
      </c>
      <c r="AY513" s="6">
        <v>0</v>
      </c>
      <c r="AZ513" s="6" t="s">
        <v>107</v>
      </c>
      <c r="BA513" s="6">
        <v>0</v>
      </c>
      <c r="BB513" s="6" t="s">
        <v>107</v>
      </c>
      <c r="BC513" s="6">
        <v>0</v>
      </c>
      <c r="BD513" s="6" t="s">
        <v>107</v>
      </c>
      <c r="BE513" s="12">
        <f t="shared" si="286"/>
        <v>10</v>
      </c>
      <c r="BF513" s="12">
        <f t="shared" si="287"/>
        <v>0</v>
      </c>
      <c r="BG513" s="3">
        <f t="shared" si="283"/>
        <v>343726</v>
      </c>
      <c r="BH513">
        <v>34372.6</v>
      </c>
      <c r="BI513">
        <v>0</v>
      </c>
      <c r="BJ513">
        <v>0</v>
      </c>
      <c r="BK513">
        <v>0</v>
      </c>
      <c r="BL513">
        <v>0</v>
      </c>
      <c r="BM513">
        <v>0</v>
      </c>
      <c r="BN513">
        <v>0</v>
      </c>
      <c r="BO513">
        <v>0</v>
      </c>
      <c r="BP513">
        <v>137490.4</v>
      </c>
      <c r="BQ513">
        <v>0</v>
      </c>
      <c r="BR513">
        <v>0</v>
      </c>
      <c r="BS513">
        <v>0</v>
      </c>
      <c r="BT513">
        <v>0</v>
      </c>
      <c r="BU513">
        <v>171863</v>
      </c>
      <c r="BV513" t="s">
        <v>107</v>
      </c>
      <c r="BW513">
        <v>0</v>
      </c>
      <c r="BX513" t="s">
        <v>107</v>
      </c>
      <c r="BY513" t="s">
        <v>109</v>
      </c>
      <c r="BZ513" s="12">
        <f t="shared" si="280"/>
        <v>100</v>
      </c>
      <c r="CA513" s="12">
        <v>10</v>
      </c>
      <c r="CB513" s="12">
        <v>0</v>
      </c>
      <c r="CC513" s="12">
        <v>0</v>
      </c>
      <c r="CD513" s="12">
        <v>0</v>
      </c>
      <c r="CE513" s="12">
        <v>0</v>
      </c>
      <c r="CF513" s="12">
        <v>0</v>
      </c>
      <c r="CG513" s="12">
        <v>0</v>
      </c>
      <c r="CH513" s="12">
        <v>0</v>
      </c>
      <c r="CI513" s="12">
        <v>40</v>
      </c>
      <c r="CJ513" s="12">
        <v>0</v>
      </c>
      <c r="CK513" s="12">
        <v>0</v>
      </c>
      <c r="CL513" s="12">
        <v>0</v>
      </c>
      <c r="CM513" s="12">
        <v>0</v>
      </c>
      <c r="CN513" s="12">
        <v>50</v>
      </c>
      <c r="CO513" t="s">
        <v>957</v>
      </c>
      <c r="CP513" s="12">
        <v>0</v>
      </c>
      <c r="CQ513" t="s">
        <v>107</v>
      </c>
      <c r="CR513" s="12">
        <f t="shared" si="288"/>
        <v>0</v>
      </c>
      <c r="CS513" s="12">
        <f t="shared" si="289"/>
        <v>0</v>
      </c>
      <c r="CT513" s="12">
        <f t="shared" si="290"/>
        <v>40</v>
      </c>
      <c r="CU513" s="12">
        <f t="shared" si="291"/>
        <v>50</v>
      </c>
      <c r="CV513" t="s">
        <v>109</v>
      </c>
      <c r="CW513" s="5">
        <v>5000</v>
      </c>
      <c r="CX513" t="s">
        <v>126</v>
      </c>
    </row>
    <row r="514" spans="1:102" x14ac:dyDescent="0.2">
      <c r="A514">
        <v>2021</v>
      </c>
      <c r="B514">
        <v>180</v>
      </c>
      <c r="C514" t="s">
        <v>128</v>
      </c>
      <c r="D514" s="12">
        <v>49715</v>
      </c>
      <c r="E514" t="s">
        <v>129</v>
      </c>
      <c r="F514" t="s">
        <v>130</v>
      </c>
      <c r="G514" t="s">
        <v>120</v>
      </c>
      <c r="H514" t="s">
        <v>107</v>
      </c>
      <c r="I514" t="s">
        <v>121</v>
      </c>
      <c r="J514">
        <v>2014</v>
      </c>
      <c r="K514">
        <v>7</v>
      </c>
      <c r="L514" t="s">
        <v>131</v>
      </c>
      <c r="M514" t="s">
        <v>131</v>
      </c>
      <c r="N514" t="s">
        <v>381</v>
      </c>
      <c r="O514" s="3">
        <v>293000</v>
      </c>
      <c r="P514" s="3">
        <v>293000</v>
      </c>
      <c r="Q514" s="3">
        <v>200000</v>
      </c>
      <c r="R514" s="4">
        <v>0.68259385665529004</v>
      </c>
      <c r="S514" s="5">
        <f t="shared" si="284"/>
        <v>293000</v>
      </c>
      <c r="T514" s="5">
        <v>29300</v>
      </c>
      <c r="U514" s="5">
        <v>0</v>
      </c>
      <c r="V514" s="5">
        <v>234400</v>
      </c>
      <c r="W514" s="5">
        <v>0</v>
      </c>
      <c r="X514" s="5">
        <v>0</v>
      </c>
      <c r="Y514" s="5">
        <v>29300</v>
      </c>
      <c r="Z514" s="5">
        <v>0</v>
      </c>
      <c r="AA514" s="5">
        <v>0</v>
      </c>
      <c r="AB514" s="5">
        <v>0</v>
      </c>
      <c r="AC514" s="5">
        <v>0</v>
      </c>
      <c r="AD514" s="5">
        <v>0</v>
      </c>
      <c r="AE514" s="5">
        <v>0</v>
      </c>
      <c r="AF514" s="5">
        <v>0</v>
      </c>
      <c r="AG514" s="5" t="s">
        <v>107</v>
      </c>
      <c r="AH514" s="5">
        <v>0</v>
      </c>
      <c r="AI514" t="s">
        <v>107</v>
      </c>
      <c r="AJ514" s="3">
        <v>0</v>
      </c>
      <c r="AK514" t="s">
        <v>107</v>
      </c>
      <c r="AL514" s="6">
        <f t="shared" si="285"/>
        <v>100</v>
      </c>
      <c r="AM514" s="6">
        <v>10</v>
      </c>
      <c r="AN514" s="6">
        <v>0</v>
      </c>
      <c r="AO514" s="6">
        <v>80</v>
      </c>
      <c r="AP514" s="6">
        <v>0</v>
      </c>
      <c r="AQ514" s="6">
        <v>0</v>
      </c>
      <c r="AR514" s="6">
        <v>10</v>
      </c>
      <c r="AS514" s="6">
        <v>0</v>
      </c>
      <c r="AT514" s="6">
        <v>0</v>
      </c>
      <c r="AU514" s="6">
        <v>0</v>
      </c>
      <c r="AV514" s="6">
        <v>0</v>
      </c>
      <c r="AW514" s="6">
        <v>0</v>
      </c>
      <c r="AX514" s="6">
        <v>0</v>
      </c>
      <c r="AY514" s="6">
        <v>0</v>
      </c>
      <c r="AZ514" s="6" t="s">
        <v>107</v>
      </c>
      <c r="BA514" s="6">
        <v>0</v>
      </c>
      <c r="BB514" s="6" t="s">
        <v>107</v>
      </c>
      <c r="BC514" s="6">
        <v>0</v>
      </c>
      <c r="BD514" s="6" t="s">
        <v>107</v>
      </c>
      <c r="BE514" s="12">
        <f t="shared" si="286"/>
        <v>80</v>
      </c>
      <c r="BF514" s="12">
        <f t="shared" si="287"/>
        <v>0</v>
      </c>
      <c r="BG514" s="3">
        <f t="shared" si="283"/>
        <v>293000</v>
      </c>
      <c r="BH514">
        <v>293000</v>
      </c>
      <c r="BI514">
        <v>0</v>
      </c>
      <c r="BJ514">
        <v>0</v>
      </c>
      <c r="BK514">
        <v>0</v>
      </c>
      <c r="BL514">
        <v>0</v>
      </c>
      <c r="BM514">
        <v>0</v>
      </c>
      <c r="BN514">
        <v>0</v>
      </c>
      <c r="BO514">
        <v>0</v>
      </c>
      <c r="BP514">
        <v>0</v>
      </c>
      <c r="BQ514">
        <v>0</v>
      </c>
      <c r="BR514">
        <v>0</v>
      </c>
      <c r="BS514">
        <v>0</v>
      </c>
      <c r="BT514">
        <v>0</v>
      </c>
      <c r="BU514">
        <v>0</v>
      </c>
      <c r="BV514" t="s">
        <v>107</v>
      </c>
      <c r="BW514">
        <v>0</v>
      </c>
      <c r="BX514" t="s">
        <v>107</v>
      </c>
      <c r="BY514" t="s">
        <v>109</v>
      </c>
      <c r="BZ514" s="12">
        <f t="shared" ref="BZ514:BZ577" si="292">SUM(CA514:CP514)</f>
        <v>100</v>
      </c>
      <c r="CA514" s="12">
        <v>100</v>
      </c>
      <c r="CB514" s="12">
        <v>0</v>
      </c>
      <c r="CC514" s="12">
        <v>0</v>
      </c>
      <c r="CD514" s="12">
        <v>0</v>
      </c>
      <c r="CE514" s="12">
        <v>0</v>
      </c>
      <c r="CF514" s="12">
        <v>0</v>
      </c>
      <c r="CG514" s="12">
        <v>0</v>
      </c>
      <c r="CH514" s="12">
        <v>0</v>
      </c>
      <c r="CI514" s="12">
        <v>0</v>
      </c>
      <c r="CJ514" s="12">
        <v>0</v>
      </c>
      <c r="CK514" s="12">
        <v>0</v>
      </c>
      <c r="CL514" s="12">
        <v>0</v>
      </c>
      <c r="CM514" s="12">
        <v>0</v>
      </c>
      <c r="CN514" s="12">
        <v>0</v>
      </c>
      <c r="CO514" t="s">
        <v>107</v>
      </c>
      <c r="CP514" s="12">
        <v>0</v>
      </c>
      <c r="CQ514" t="s">
        <v>107</v>
      </c>
      <c r="CR514" s="12">
        <f t="shared" si="288"/>
        <v>0</v>
      </c>
      <c r="CS514" s="12">
        <f t="shared" si="289"/>
        <v>0</v>
      </c>
      <c r="CT514" s="12">
        <f t="shared" si="290"/>
        <v>0</v>
      </c>
      <c r="CU514" s="12">
        <f t="shared" si="291"/>
        <v>0</v>
      </c>
      <c r="CV514" t="s">
        <v>109</v>
      </c>
      <c r="CW514" s="3">
        <v>800</v>
      </c>
    </row>
    <row r="515" spans="1:102" x14ac:dyDescent="0.2">
      <c r="A515">
        <v>2021</v>
      </c>
      <c r="B515">
        <v>169</v>
      </c>
      <c r="C515" t="s">
        <v>128</v>
      </c>
      <c r="D515" s="12">
        <v>48912</v>
      </c>
      <c r="E515" t="s">
        <v>129</v>
      </c>
      <c r="F515" t="s">
        <v>130</v>
      </c>
      <c r="G515" t="s">
        <v>106</v>
      </c>
      <c r="H515" t="s">
        <v>107</v>
      </c>
      <c r="I515" t="s">
        <v>106</v>
      </c>
      <c r="J515">
        <v>2013</v>
      </c>
      <c r="K515">
        <v>8</v>
      </c>
      <c r="L515" t="s">
        <v>131</v>
      </c>
      <c r="M515" t="s">
        <v>131</v>
      </c>
      <c r="N515" t="s">
        <v>381</v>
      </c>
      <c r="O515" s="3">
        <v>666588</v>
      </c>
      <c r="P515" s="3">
        <v>200000</v>
      </c>
      <c r="Q515" s="3">
        <v>402700</v>
      </c>
      <c r="R515" s="4">
        <v>0.60412128631178497</v>
      </c>
      <c r="S515" s="5">
        <f t="shared" si="284"/>
        <v>200000</v>
      </c>
      <c r="T515" s="5">
        <v>160000</v>
      </c>
      <c r="U515" s="5">
        <v>0</v>
      </c>
      <c r="V515" s="5">
        <v>16000</v>
      </c>
      <c r="W515" s="5">
        <v>0</v>
      </c>
      <c r="X515" s="5">
        <v>4000</v>
      </c>
      <c r="Y515" s="5">
        <v>4000</v>
      </c>
      <c r="Z515" s="5">
        <v>2000</v>
      </c>
      <c r="AA515" s="5">
        <v>4000</v>
      </c>
      <c r="AB515" s="5">
        <v>2000</v>
      </c>
      <c r="AC515" s="5">
        <v>8000</v>
      </c>
      <c r="AD515" s="5">
        <v>0</v>
      </c>
      <c r="AE515" s="5">
        <f>P515*(AX515/100)</f>
        <v>0</v>
      </c>
      <c r="AF515" s="5">
        <f>P515*(AY515/100)</f>
        <v>0</v>
      </c>
      <c r="AG515" s="5">
        <v>0</v>
      </c>
      <c r="AH515" s="5">
        <v>0</v>
      </c>
      <c r="AI515" t="s">
        <v>107</v>
      </c>
      <c r="AJ515" s="3">
        <v>0</v>
      </c>
      <c r="AK515" t="s">
        <v>107</v>
      </c>
      <c r="AL515" s="6">
        <f t="shared" si="285"/>
        <v>100</v>
      </c>
      <c r="AM515" s="6">
        <v>80</v>
      </c>
      <c r="AN515" s="6">
        <v>0</v>
      </c>
      <c r="AO515" s="6">
        <v>8</v>
      </c>
      <c r="AP515" s="6">
        <v>0</v>
      </c>
      <c r="AQ515" s="6">
        <v>2</v>
      </c>
      <c r="AR515" s="6">
        <v>2</v>
      </c>
      <c r="AS515" s="6">
        <v>1</v>
      </c>
      <c r="AT515" s="6">
        <v>2</v>
      </c>
      <c r="AU515" s="6">
        <v>1</v>
      </c>
      <c r="AV515" s="6">
        <v>4</v>
      </c>
      <c r="AW515" s="6">
        <v>0</v>
      </c>
      <c r="AX515" s="6">
        <v>0</v>
      </c>
      <c r="AY515" s="6">
        <v>0</v>
      </c>
      <c r="AZ515" s="6" t="s">
        <v>107</v>
      </c>
      <c r="BA515" s="6">
        <v>0</v>
      </c>
      <c r="BB515" s="6" t="s">
        <v>107</v>
      </c>
      <c r="BC515" s="6">
        <v>0</v>
      </c>
      <c r="BD515" s="6" t="s">
        <v>107</v>
      </c>
      <c r="BE515" s="12">
        <f t="shared" si="286"/>
        <v>8</v>
      </c>
      <c r="BF515" s="12">
        <f t="shared" si="287"/>
        <v>8</v>
      </c>
      <c r="BG515" s="3">
        <f t="shared" si="283"/>
        <v>200000</v>
      </c>
      <c r="BH515">
        <v>190000</v>
      </c>
      <c r="BI515">
        <v>0</v>
      </c>
      <c r="BJ515">
        <v>0</v>
      </c>
      <c r="BK515">
        <v>4000</v>
      </c>
      <c r="BL515">
        <v>0</v>
      </c>
      <c r="BM515">
        <v>0</v>
      </c>
      <c r="BN515">
        <v>0</v>
      </c>
      <c r="BO515">
        <v>2000</v>
      </c>
      <c r="BP515">
        <v>0</v>
      </c>
      <c r="BQ515">
        <v>0</v>
      </c>
      <c r="BR515">
        <v>2000</v>
      </c>
      <c r="BS515">
        <v>0</v>
      </c>
      <c r="BT515">
        <v>2000</v>
      </c>
      <c r="BU515">
        <v>0</v>
      </c>
      <c r="BV515" t="s">
        <v>107</v>
      </c>
      <c r="BW515">
        <v>0</v>
      </c>
      <c r="BX515" t="s">
        <v>107</v>
      </c>
      <c r="BY515" t="s">
        <v>109</v>
      </c>
      <c r="BZ515" s="12">
        <f t="shared" si="292"/>
        <v>100</v>
      </c>
      <c r="CA515" s="12">
        <v>95</v>
      </c>
      <c r="CB515" s="12">
        <v>0</v>
      </c>
      <c r="CC515" s="12">
        <v>0</v>
      </c>
      <c r="CD515" s="12">
        <v>2</v>
      </c>
      <c r="CE515" s="12">
        <v>0</v>
      </c>
      <c r="CF515" s="12">
        <v>0</v>
      </c>
      <c r="CG515" s="12">
        <v>0</v>
      </c>
      <c r="CH515" s="12">
        <v>1</v>
      </c>
      <c r="CI515" s="12">
        <v>0</v>
      </c>
      <c r="CJ515" s="12">
        <v>0</v>
      </c>
      <c r="CK515" s="12">
        <v>1</v>
      </c>
      <c r="CL515" s="12">
        <v>0</v>
      </c>
      <c r="CM515" s="12">
        <v>1</v>
      </c>
      <c r="CN515" s="12">
        <v>0</v>
      </c>
      <c r="CO515" t="s">
        <v>107</v>
      </c>
      <c r="CP515" s="12">
        <v>0</v>
      </c>
      <c r="CQ515" t="s">
        <v>107</v>
      </c>
      <c r="CR515" s="12">
        <f t="shared" si="288"/>
        <v>0</v>
      </c>
      <c r="CS515" s="12">
        <f t="shared" si="289"/>
        <v>0</v>
      </c>
      <c r="CT515" s="12">
        <f t="shared" si="290"/>
        <v>3</v>
      </c>
      <c r="CU515" s="12">
        <f t="shared" si="291"/>
        <v>0</v>
      </c>
      <c r="CV515" t="s">
        <v>109</v>
      </c>
      <c r="CW515" s="5">
        <v>21000</v>
      </c>
      <c r="CX515" t="s">
        <v>126</v>
      </c>
    </row>
    <row r="516" spans="1:102" x14ac:dyDescent="0.2">
      <c r="A516">
        <v>2021</v>
      </c>
      <c r="B516">
        <v>105</v>
      </c>
      <c r="C516" t="s">
        <v>160</v>
      </c>
      <c r="D516" s="12">
        <v>62918</v>
      </c>
      <c r="E516" t="s">
        <v>129</v>
      </c>
      <c r="F516" t="s">
        <v>130</v>
      </c>
      <c r="G516" t="s">
        <v>120</v>
      </c>
      <c r="H516" t="s">
        <v>107</v>
      </c>
      <c r="I516" t="s">
        <v>121</v>
      </c>
      <c r="J516">
        <v>2017</v>
      </c>
      <c r="K516">
        <v>4</v>
      </c>
      <c r="L516" t="s">
        <v>122</v>
      </c>
      <c r="M516" t="s">
        <v>122</v>
      </c>
      <c r="N516" t="s">
        <v>381</v>
      </c>
      <c r="O516" s="3">
        <v>202000</v>
      </c>
      <c r="P516" s="3">
        <v>171000</v>
      </c>
      <c r="Q516" s="3">
        <v>35000</v>
      </c>
      <c r="R516" s="4">
        <v>0.173267326732673</v>
      </c>
      <c r="S516" s="5">
        <f t="shared" si="284"/>
        <v>171000</v>
      </c>
      <c r="T516" s="5">
        <v>51300</v>
      </c>
      <c r="U516" s="5">
        <v>8550</v>
      </c>
      <c r="V516" s="5">
        <v>34200</v>
      </c>
      <c r="W516" s="5">
        <v>0</v>
      </c>
      <c r="X516" s="5">
        <v>5130</v>
      </c>
      <c r="Y516" s="5">
        <v>3420</v>
      </c>
      <c r="Z516" s="5">
        <v>8550</v>
      </c>
      <c r="AA516" s="5">
        <v>23940</v>
      </c>
      <c r="AB516" s="5">
        <v>5130</v>
      </c>
      <c r="AC516" s="5">
        <v>22230</v>
      </c>
      <c r="AD516" s="5">
        <v>0</v>
      </c>
      <c r="AE516" s="5">
        <f>P516*(AX516/100)</f>
        <v>8550</v>
      </c>
      <c r="AF516" s="5">
        <f>P516*(AY516/100)</f>
        <v>0</v>
      </c>
      <c r="AG516" s="5" t="s">
        <v>107</v>
      </c>
      <c r="AH516" s="5">
        <v>0</v>
      </c>
      <c r="AI516" t="s">
        <v>107</v>
      </c>
      <c r="AJ516" s="3">
        <v>0</v>
      </c>
      <c r="AK516" t="s">
        <v>107</v>
      </c>
      <c r="AL516" s="6">
        <f t="shared" si="285"/>
        <v>100</v>
      </c>
      <c r="AM516" s="6">
        <v>30</v>
      </c>
      <c r="AN516" s="6">
        <v>5</v>
      </c>
      <c r="AO516" s="6">
        <v>20</v>
      </c>
      <c r="AP516" s="6">
        <v>0</v>
      </c>
      <c r="AQ516" s="6">
        <v>3</v>
      </c>
      <c r="AR516" s="6">
        <v>2</v>
      </c>
      <c r="AS516" s="6">
        <v>5</v>
      </c>
      <c r="AT516" s="6">
        <v>14</v>
      </c>
      <c r="AU516" s="6">
        <v>3</v>
      </c>
      <c r="AV516" s="6">
        <v>13</v>
      </c>
      <c r="AW516" s="6">
        <v>0</v>
      </c>
      <c r="AX516" s="6">
        <v>5</v>
      </c>
      <c r="AY516" s="6">
        <v>0</v>
      </c>
      <c r="AZ516" s="6" t="s">
        <v>107</v>
      </c>
      <c r="BA516" s="6">
        <v>0</v>
      </c>
      <c r="BB516" s="6" t="s">
        <v>107</v>
      </c>
      <c r="BC516" s="6">
        <v>0</v>
      </c>
      <c r="BD516" s="6" t="s">
        <v>107</v>
      </c>
      <c r="BE516" s="12">
        <f t="shared" si="286"/>
        <v>20</v>
      </c>
      <c r="BF516" s="12">
        <f t="shared" si="287"/>
        <v>40</v>
      </c>
      <c r="BG516" s="3">
        <f t="shared" si="283"/>
        <v>171000</v>
      </c>
      <c r="BH516">
        <v>153900</v>
      </c>
      <c r="BI516">
        <v>0</v>
      </c>
      <c r="BJ516">
        <v>0</v>
      </c>
      <c r="BK516">
        <v>8550</v>
      </c>
      <c r="BL516">
        <v>0</v>
      </c>
      <c r="BM516">
        <v>0</v>
      </c>
      <c r="BN516">
        <v>0</v>
      </c>
      <c r="BO516">
        <v>0</v>
      </c>
      <c r="BP516">
        <v>0</v>
      </c>
      <c r="BQ516">
        <v>0</v>
      </c>
      <c r="BR516">
        <v>0</v>
      </c>
      <c r="BS516">
        <v>0</v>
      </c>
      <c r="BT516">
        <v>8550</v>
      </c>
      <c r="BU516">
        <v>0</v>
      </c>
      <c r="BV516" t="s">
        <v>107</v>
      </c>
      <c r="BW516">
        <v>0</v>
      </c>
      <c r="BX516" t="s">
        <v>107</v>
      </c>
      <c r="BY516" t="s">
        <v>109</v>
      </c>
      <c r="BZ516" s="12">
        <f t="shared" si="292"/>
        <v>100</v>
      </c>
      <c r="CA516" s="12">
        <v>90</v>
      </c>
      <c r="CB516" s="12">
        <v>0</v>
      </c>
      <c r="CC516" s="12">
        <v>0</v>
      </c>
      <c r="CD516" s="12">
        <v>5</v>
      </c>
      <c r="CE516" s="12">
        <v>0</v>
      </c>
      <c r="CF516" s="12">
        <v>0</v>
      </c>
      <c r="CG516" s="12">
        <v>0</v>
      </c>
      <c r="CH516" s="12">
        <v>0</v>
      </c>
      <c r="CI516" s="12">
        <v>0</v>
      </c>
      <c r="CJ516" s="12">
        <v>0</v>
      </c>
      <c r="CK516" s="12">
        <v>0</v>
      </c>
      <c r="CL516" s="12">
        <v>0</v>
      </c>
      <c r="CM516" s="12">
        <v>5</v>
      </c>
      <c r="CN516" s="12">
        <v>0</v>
      </c>
      <c r="CO516" t="s">
        <v>107</v>
      </c>
      <c r="CP516" s="12">
        <v>0</v>
      </c>
      <c r="CQ516" t="s">
        <v>107</v>
      </c>
      <c r="CR516" s="12">
        <f t="shared" si="288"/>
        <v>0</v>
      </c>
      <c r="CS516" s="12">
        <f t="shared" si="289"/>
        <v>0</v>
      </c>
      <c r="CT516" s="12">
        <f t="shared" si="290"/>
        <v>5</v>
      </c>
      <c r="CU516" s="12">
        <f t="shared" si="291"/>
        <v>0</v>
      </c>
      <c r="CV516" t="s">
        <v>322</v>
      </c>
      <c r="CW516" t="s">
        <v>107</v>
      </c>
      <c r="CX516" t="s">
        <v>110</v>
      </c>
    </row>
    <row r="517" spans="1:102" x14ac:dyDescent="0.2">
      <c r="A517">
        <v>2021</v>
      </c>
      <c r="B517">
        <v>143</v>
      </c>
      <c r="C517" t="s">
        <v>128</v>
      </c>
      <c r="D517" s="12">
        <v>49855</v>
      </c>
      <c r="E517" t="s">
        <v>129</v>
      </c>
      <c r="F517" t="s">
        <v>130</v>
      </c>
      <c r="G517" t="s">
        <v>324</v>
      </c>
      <c r="H517" t="s">
        <v>107</v>
      </c>
      <c r="I517" t="s">
        <v>208</v>
      </c>
      <c r="J517">
        <v>2014</v>
      </c>
      <c r="K517">
        <v>7</v>
      </c>
      <c r="L517" t="s">
        <v>131</v>
      </c>
      <c r="M517" t="s">
        <v>131</v>
      </c>
      <c r="N517" t="s">
        <v>356</v>
      </c>
      <c r="O517" s="3">
        <v>123479</v>
      </c>
      <c r="P517" s="3">
        <v>123479</v>
      </c>
      <c r="R517" t="s">
        <v>107</v>
      </c>
      <c r="S517" s="5">
        <f t="shared" si="284"/>
        <v>123479.65000000001</v>
      </c>
      <c r="T517" s="5">
        <v>108677.48</v>
      </c>
      <c r="U517" s="5">
        <v>0</v>
      </c>
      <c r="V517" s="5">
        <v>3503.16</v>
      </c>
      <c r="W517" s="5">
        <v>2635.76</v>
      </c>
      <c r="X517" s="5">
        <v>0</v>
      </c>
      <c r="Y517" s="5">
        <v>0</v>
      </c>
      <c r="Z517" s="5">
        <v>759.48</v>
      </c>
      <c r="AA517" s="5">
        <v>675.21</v>
      </c>
      <c r="AB517" s="5">
        <v>0</v>
      </c>
      <c r="AC517" s="5">
        <v>3537.8</v>
      </c>
      <c r="AD517" s="5">
        <v>0</v>
      </c>
      <c r="AE517" s="5">
        <v>0</v>
      </c>
      <c r="AF517" s="5">
        <v>1260.52</v>
      </c>
      <c r="AG517" s="5" t="s">
        <v>958</v>
      </c>
      <c r="AH517" s="5">
        <v>2430.2399999999998</v>
      </c>
      <c r="AI517" t="s">
        <v>959</v>
      </c>
      <c r="AJ517" s="3">
        <v>0</v>
      </c>
      <c r="AK517" t="s">
        <v>107</v>
      </c>
      <c r="AL517" s="6">
        <f t="shared" si="285"/>
        <v>100.01</v>
      </c>
      <c r="AM517" s="6">
        <v>88.01</v>
      </c>
      <c r="AN517" s="6">
        <v>0</v>
      </c>
      <c r="AO517" s="6">
        <v>2.84</v>
      </c>
      <c r="AP517" s="6">
        <v>2.13</v>
      </c>
      <c r="AQ517" s="6">
        <v>0</v>
      </c>
      <c r="AR517" s="6">
        <v>0</v>
      </c>
      <c r="AS517" s="6">
        <v>0.62</v>
      </c>
      <c r="AT517" s="6">
        <v>0.55000000000000004</v>
      </c>
      <c r="AU517" s="6">
        <v>0</v>
      </c>
      <c r="AV517" s="6">
        <v>2.87</v>
      </c>
      <c r="AW517" s="6">
        <v>0</v>
      </c>
      <c r="AX517" s="6">
        <v>0</v>
      </c>
      <c r="AY517" s="6">
        <v>1.02</v>
      </c>
      <c r="AZ517" s="6" t="s">
        <v>958</v>
      </c>
      <c r="BA517" s="6">
        <v>1.97</v>
      </c>
      <c r="BB517" s="6" t="s">
        <v>959</v>
      </c>
      <c r="BC517" s="6">
        <v>0</v>
      </c>
      <c r="BD517" s="6" t="s">
        <v>107</v>
      </c>
      <c r="BE517" s="12">
        <f t="shared" si="286"/>
        <v>4.97</v>
      </c>
      <c r="BF517" s="12">
        <f t="shared" si="287"/>
        <v>7.03</v>
      </c>
      <c r="BG517" s="3">
        <f t="shared" si="283"/>
        <v>123479.58</v>
      </c>
      <c r="BH517">
        <v>0</v>
      </c>
      <c r="BI517">
        <v>0</v>
      </c>
      <c r="BJ517">
        <v>117611.6</v>
      </c>
      <c r="BK517">
        <v>4034.09</v>
      </c>
      <c r="BL517">
        <v>0</v>
      </c>
      <c r="BM517">
        <v>0</v>
      </c>
      <c r="BN517">
        <v>0</v>
      </c>
      <c r="BO517">
        <v>0</v>
      </c>
      <c r="BP517">
        <v>1445.52</v>
      </c>
      <c r="BQ517">
        <v>388.37</v>
      </c>
      <c r="BR517">
        <v>0</v>
      </c>
      <c r="BS517">
        <v>0</v>
      </c>
      <c r="BT517">
        <v>0</v>
      </c>
      <c r="BU517">
        <v>0</v>
      </c>
      <c r="BV517" t="s">
        <v>107</v>
      </c>
      <c r="BW517">
        <v>0</v>
      </c>
      <c r="BX517" t="s">
        <v>107</v>
      </c>
      <c r="BY517" t="s">
        <v>109</v>
      </c>
      <c r="BZ517" s="12">
        <f t="shared" si="292"/>
        <v>100</v>
      </c>
      <c r="CA517" s="12">
        <v>0</v>
      </c>
      <c r="CB517" s="12">
        <v>0</v>
      </c>
      <c r="CC517" s="12">
        <v>95.25</v>
      </c>
      <c r="CD517" s="12">
        <v>3.27</v>
      </c>
      <c r="CE517" s="12">
        <v>0</v>
      </c>
      <c r="CF517" s="12">
        <v>0</v>
      </c>
      <c r="CG517" s="12">
        <v>0</v>
      </c>
      <c r="CH517" s="12">
        <v>0</v>
      </c>
      <c r="CI517" s="12">
        <v>1.17</v>
      </c>
      <c r="CJ517" s="12">
        <v>0.31</v>
      </c>
      <c r="CK517" s="12">
        <v>0</v>
      </c>
      <c r="CL517" s="12">
        <v>0</v>
      </c>
      <c r="CM517" s="12">
        <v>0</v>
      </c>
      <c r="CN517" s="12">
        <v>0</v>
      </c>
      <c r="CO517" t="s">
        <v>107</v>
      </c>
      <c r="CP517" s="12">
        <v>0</v>
      </c>
      <c r="CQ517" t="s">
        <v>107</v>
      </c>
      <c r="CR517" s="12">
        <f t="shared" si="288"/>
        <v>95.25</v>
      </c>
      <c r="CS517" s="12">
        <f t="shared" si="289"/>
        <v>0</v>
      </c>
      <c r="CT517" s="12">
        <f t="shared" si="290"/>
        <v>1.48</v>
      </c>
      <c r="CU517" s="12">
        <f t="shared" si="291"/>
        <v>0</v>
      </c>
      <c r="CV517" t="s">
        <v>322</v>
      </c>
      <c r="CW517" t="s">
        <v>107</v>
      </c>
      <c r="CX517" t="s">
        <v>110</v>
      </c>
    </row>
    <row r="518" spans="1:102" x14ac:dyDescent="0.2">
      <c r="A518">
        <v>2021</v>
      </c>
      <c r="B518">
        <v>147</v>
      </c>
      <c r="C518" t="s">
        <v>128</v>
      </c>
      <c r="D518" s="12">
        <v>48341</v>
      </c>
      <c r="E518" t="s">
        <v>129</v>
      </c>
      <c r="F518" t="s">
        <v>130</v>
      </c>
      <c r="G518" t="s">
        <v>106</v>
      </c>
      <c r="H518" t="s">
        <v>107</v>
      </c>
      <c r="I518" t="s">
        <v>106</v>
      </c>
      <c r="J518">
        <v>2012</v>
      </c>
      <c r="K518">
        <v>9</v>
      </c>
      <c r="L518" t="s">
        <v>131</v>
      </c>
      <c r="M518" t="s">
        <v>131</v>
      </c>
      <c r="N518" t="s">
        <v>381</v>
      </c>
      <c r="O518" s="3">
        <v>200000</v>
      </c>
      <c r="P518" s="3">
        <v>120000</v>
      </c>
      <c r="Q518" s="3">
        <v>200000</v>
      </c>
      <c r="R518" s="4">
        <v>1</v>
      </c>
      <c r="S518" s="5">
        <f t="shared" si="284"/>
        <v>120000</v>
      </c>
      <c r="T518" s="5">
        <v>102000</v>
      </c>
      <c r="U518" s="5">
        <v>1200</v>
      </c>
      <c r="V518" s="5">
        <v>0</v>
      </c>
      <c r="W518" s="5">
        <v>0</v>
      </c>
      <c r="X518" s="5">
        <v>0</v>
      </c>
      <c r="Y518" s="5">
        <v>0</v>
      </c>
      <c r="Z518" s="5">
        <v>0</v>
      </c>
      <c r="AA518" s="5">
        <v>0</v>
      </c>
      <c r="AB518" s="5">
        <v>3600</v>
      </c>
      <c r="AC518" s="5">
        <v>0</v>
      </c>
      <c r="AD518" s="5">
        <v>0</v>
      </c>
      <c r="AE518" s="5">
        <f t="shared" ref="AE518:AE524" si="293">P518*(AX518/100)</f>
        <v>8400</v>
      </c>
      <c r="AF518" s="5">
        <f t="shared" ref="AF518:AF524" si="294">P518*(AY518/100)</f>
        <v>4800</v>
      </c>
      <c r="AG518" s="5" t="s">
        <v>960</v>
      </c>
      <c r="AH518" s="5">
        <v>0</v>
      </c>
      <c r="AI518" t="s">
        <v>107</v>
      </c>
      <c r="AJ518" s="3">
        <v>0</v>
      </c>
      <c r="AK518" t="s">
        <v>107</v>
      </c>
      <c r="AL518" s="6">
        <f t="shared" si="285"/>
        <v>100</v>
      </c>
      <c r="AM518" s="6">
        <v>85</v>
      </c>
      <c r="AN518" s="6">
        <v>1</v>
      </c>
      <c r="AO518" s="6">
        <v>0</v>
      </c>
      <c r="AP518" s="6">
        <v>0</v>
      </c>
      <c r="AQ518" s="6">
        <v>0</v>
      </c>
      <c r="AR518" s="6">
        <v>0</v>
      </c>
      <c r="AS518" s="6">
        <v>0</v>
      </c>
      <c r="AT518" s="6">
        <v>0</v>
      </c>
      <c r="AU518" s="6">
        <v>3</v>
      </c>
      <c r="AV518" s="6">
        <v>0</v>
      </c>
      <c r="AW518" s="6">
        <v>0</v>
      </c>
      <c r="AX518" s="6">
        <v>7</v>
      </c>
      <c r="AY518" s="6">
        <v>4</v>
      </c>
      <c r="AZ518" s="6" t="s">
        <v>960</v>
      </c>
      <c r="BA518" s="6">
        <v>0</v>
      </c>
      <c r="BB518" s="6" t="s">
        <v>107</v>
      </c>
      <c r="BC518" s="6">
        <v>0</v>
      </c>
      <c r="BD518" s="6" t="s">
        <v>107</v>
      </c>
      <c r="BE518" s="12">
        <f t="shared" si="286"/>
        <v>0</v>
      </c>
      <c r="BF518" s="12">
        <f t="shared" si="287"/>
        <v>14</v>
      </c>
      <c r="BG518" s="3">
        <f t="shared" si="283"/>
        <v>120000</v>
      </c>
      <c r="BH518">
        <v>96000</v>
      </c>
      <c r="BI518">
        <v>0</v>
      </c>
      <c r="BJ518">
        <v>0</v>
      </c>
      <c r="BK518">
        <v>13200</v>
      </c>
      <c r="BL518">
        <v>0</v>
      </c>
      <c r="BM518">
        <v>0</v>
      </c>
      <c r="BN518">
        <v>3600</v>
      </c>
      <c r="BO518">
        <v>3600</v>
      </c>
      <c r="BP518">
        <v>0</v>
      </c>
      <c r="BQ518">
        <v>0</v>
      </c>
      <c r="BR518">
        <v>0</v>
      </c>
      <c r="BS518">
        <v>3600</v>
      </c>
      <c r="BT518">
        <v>0</v>
      </c>
      <c r="BU518">
        <v>0</v>
      </c>
      <c r="BV518" t="s">
        <v>107</v>
      </c>
      <c r="BW518">
        <v>0</v>
      </c>
      <c r="BX518" t="s">
        <v>107</v>
      </c>
      <c r="BY518" t="s">
        <v>109</v>
      </c>
      <c r="BZ518" s="12">
        <f t="shared" si="292"/>
        <v>100</v>
      </c>
      <c r="CA518" s="12">
        <v>80</v>
      </c>
      <c r="CB518" s="12">
        <v>0</v>
      </c>
      <c r="CC518" s="12">
        <v>0</v>
      </c>
      <c r="CD518" s="12">
        <v>11</v>
      </c>
      <c r="CE518" s="12">
        <v>0</v>
      </c>
      <c r="CF518" s="12">
        <v>0</v>
      </c>
      <c r="CG518" s="12">
        <v>3</v>
      </c>
      <c r="CH518" s="12">
        <v>3</v>
      </c>
      <c r="CI518" s="12">
        <v>0</v>
      </c>
      <c r="CJ518" s="12">
        <v>0</v>
      </c>
      <c r="CK518" s="12">
        <v>0</v>
      </c>
      <c r="CL518" s="12">
        <v>3</v>
      </c>
      <c r="CM518" s="12">
        <v>0</v>
      </c>
      <c r="CN518" s="12">
        <v>0</v>
      </c>
      <c r="CO518" t="s">
        <v>107</v>
      </c>
      <c r="CP518" s="12">
        <v>0</v>
      </c>
      <c r="CQ518" t="s">
        <v>107</v>
      </c>
      <c r="CR518" s="12">
        <f t="shared" si="288"/>
        <v>0</v>
      </c>
      <c r="CS518" s="12">
        <f t="shared" si="289"/>
        <v>0</v>
      </c>
      <c r="CT518" s="12">
        <f t="shared" si="290"/>
        <v>6</v>
      </c>
      <c r="CU518" s="12">
        <f t="shared" si="291"/>
        <v>0</v>
      </c>
      <c r="CV518" t="s">
        <v>109</v>
      </c>
      <c r="CW518" s="5">
        <v>2000</v>
      </c>
      <c r="CX518" t="s">
        <v>116</v>
      </c>
    </row>
    <row r="519" spans="1:102" x14ac:dyDescent="0.2">
      <c r="A519">
        <v>2021</v>
      </c>
      <c r="B519">
        <v>153</v>
      </c>
      <c r="C519" t="s">
        <v>128</v>
      </c>
      <c r="D519" s="12">
        <v>49221</v>
      </c>
      <c r="E519" t="s">
        <v>129</v>
      </c>
      <c r="F519" t="s">
        <v>130</v>
      </c>
      <c r="G519" t="s">
        <v>120</v>
      </c>
      <c r="H519" t="s">
        <v>107</v>
      </c>
      <c r="I519" t="s">
        <v>121</v>
      </c>
      <c r="J519">
        <v>2018</v>
      </c>
      <c r="K519">
        <v>3</v>
      </c>
      <c r="L519" t="s">
        <v>122</v>
      </c>
      <c r="M519" t="s">
        <v>122</v>
      </c>
      <c r="N519" t="s">
        <v>356</v>
      </c>
      <c r="O519" s="3">
        <v>70000</v>
      </c>
      <c r="P519" s="3">
        <v>70000</v>
      </c>
      <c r="Q519" s="3">
        <v>55000</v>
      </c>
      <c r="R519" s="4">
        <v>0.78571428571428603</v>
      </c>
      <c r="S519" s="5">
        <f t="shared" si="284"/>
        <v>70000</v>
      </c>
      <c r="T519" s="5">
        <v>0</v>
      </c>
      <c r="U519" s="5">
        <v>56000</v>
      </c>
      <c r="V519" s="5">
        <v>0</v>
      </c>
      <c r="W519" s="5">
        <v>0</v>
      </c>
      <c r="X519" s="5">
        <v>0</v>
      </c>
      <c r="Y519" s="5">
        <v>0</v>
      </c>
      <c r="Z519" s="5">
        <v>0</v>
      </c>
      <c r="AA519" s="5">
        <v>0</v>
      </c>
      <c r="AB519" s="5">
        <v>3500</v>
      </c>
      <c r="AC519" s="5">
        <v>10500</v>
      </c>
      <c r="AD519" s="5">
        <v>0</v>
      </c>
      <c r="AE519" s="5">
        <f t="shared" si="293"/>
        <v>0</v>
      </c>
      <c r="AF519" s="5">
        <f t="shared" si="294"/>
        <v>0</v>
      </c>
      <c r="AG519" s="5" t="s">
        <v>107</v>
      </c>
      <c r="AH519" s="5">
        <v>0</v>
      </c>
      <c r="AI519" t="s">
        <v>107</v>
      </c>
      <c r="AJ519" s="3">
        <v>0</v>
      </c>
      <c r="AK519" t="s">
        <v>107</v>
      </c>
      <c r="AL519" s="6">
        <f t="shared" si="285"/>
        <v>100</v>
      </c>
      <c r="AM519" s="6">
        <v>0</v>
      </c>
      <c r="AN519" s="6">
        <v>80</v>
      </c>
      <c r="AO519" s="6">
        <v>0</v>
      </c>
      <c r="AP519" s="6">
        <v>0</v>
      </c>
      <c r="AQ519" s="6">
        <v>0</v>
      </c>
      <c r="AR519" s="6">
        <v>0</v>
      </c>
      <c r="AS519" s="6">
        <v>0</v>
      </c>
      <c r="AT519" s="6">
        <v>0</v>
      </c>
      <c r="AU519" s="6">
        <v>5</v>
      </c>
      <c r="AV519" s="6">
        <v>15</v>
      </c>
      <c r="AW519" s="6">
        <v>0</v>
      </c>
      <c r="AX519" s="6">
        <v>0</v>
      </c>
      <c r="AY519" s="6">
        <v>0</v>
      </c>
      <c r="AZ519" s="6" t="s">
        <v>107</v>
      </c>
      <c r="BA519" s="6">
        <v>0</v>
      </c>
      <c r="BB519" s="6" t="s">
        <v>107</v>
      </c>
      <c r="BC519" s="6">
        <v>0</v>
      </c>
      <c r="BD519" s="6" t="s">
        <v>107</v>
      </c>
      <c r="BE519" s="12">
        <f t="shared" si="286"/>
        <v>0</v>
      </c>
      <c r="BF519" s="12">
        <f t="shared" si="287"/>
        <v>20</v>
      </c>
      <c r="BG519" s="3">
        <f t="shared" si="283"/>
        <v>70000</v>
      </c>
      <c r="BH519">
        <v>14000</v>
      </c>
      <c r="BI519">
        <v>7000</v>
      </c>
      <c r="BJ519">
        <v>49000</v>
      </c>
      <c r="BK519">
        <v>0</v>
      </c>
      <c r="BL519">
        <v>0</v>
      </c>
      <c r="BM519">
        <v>0</v>
      </c>
      <c r="BN519">
        <v>0</v>
      </c>
      <c r="BO519">
        <v>0</v>
      </c>
      <c r="BP519">
        <v>0</v>
      </c>
      <c r="BQ519">
        <v>0</v>
      </c>
      <c r="BR519">
        <v>0</v>
      </c>
      <c r="BS519">
        <v>0</v>
      </c>
      <c r="BT519">
        <v>0</v>
      </c>
      <c r="BU519">
        <v>0</v>
      </c>
      <c r="BV519" t="s">
        <v>107</v>
      </c>
      <c r="BW519">
        <v>0</v>
      </c>
      <c r="BX519" t="s">
        <v>107</v>
      </c>
      <c r="BY519" t="s">
        <v>109</v>
      </c>
      <c r="BZ519" s="12">
        <f t="shared" si="292"/>
        <v>100</v>
      </c>
      <c r="CA519" s="12">
        <v>20</v>
      </c>
      <c r="CB519" s="12">
        <v>10</v>
      </c>
      <c r="CC519" s="12">
        <v>70</v>
      </c>
      <c r="CD519" s="12">
        <v>0</v>
      </c>
      <c r="CE519" s="12">
        <v>0</v>
      </c>
      <c r="CF519" s="12">
        <v>0</v>
      </c>
      <c r="CG519" s="12">
        <v>0</v>
      </c>
      <c r="CH519" s="12">
        <v>0</v>
      </c>
      <c r="CI519" s="12">
        <v>0</v>
      </c>
      <c r="CJ519" s="12">
        <v>0</v>
      </c>
      <c r="CK519" s="12">
        <v>0</v>
      </c>
      <c r="CL519" s="12">
        <v>0</v>
      </c>
      <c r="CM519" s="12">
        <v>0</v>
      </c>
      <c r="CN519" s="12">
        <v>0</v>
      </c>
      <c r="CO519" t="s">
        <v>107</v>
      </c>
      <c r="CP519" s="12">
        <v>0</v>
      </c>
      <c r="CQ519" t="s">
        <v>107</v>
      </c>
      <c r="CR519" s="12">
        <f t="shared" si="288"/>
        <v>80</v>
      </c>
      <c r="CS519" s="12">
        <f t="shared" si="289"/>
        <v>0</v>
      </c>
      <c r="CT519" s="12">
        <f t="shared" si="290"/>
        <v>0</v>
      </c>
      <c r="CU519" s="12">
        <f t="shared" si="291"/>
        <v>0</v>
      </c>
      <c r="CV519" t="s">
        <v>322</v>
      </c>
      <c r="CW519" t="s">
        <v>107</v>
      </c>
      <c r="CX519" t="s">
        <v>110</v>
      </c>
    </row>
    <row r="520" spans="1:102" x14ac:dyDescent="0.2">
      <c r="A520">
        <v>2021</v>
      </c>
      <c r="B520">
        <v>176</v>
      </c>
      <c r="C520" t="s">
        <v>164</v>
      </c>
      <c r="D520" s="12">
        <v>44702</v>
      </c>
      <c r="E520" t="s">
        <v>129</v>
      </c>
      <c r="F520" t="s">
        <v>130</v>
      </c>
      <c r="G520" t="s">
        <v>106</v>
      </c>
      <c r="H520" t="s">
        <v>107</v>
      </c>
      <c r="I520" t="s">
        <v>106</v>
      </c>
      <c r="J520">
        <v>2014</v>
      </c>
      <c r="K520">
        <v>7</v>
      </c>
      <c r="L520" t="s">
        <v>131</v>
      </c>
      <c r="M520" t="s">
        <v>131</v>
      </c>
      <c r="N520" t="s">
        <v>381</v>
      </c>
      <c r="O520" s="3">
        <v>234568</v>
      </c>
      <c r="P520" s="3">
        <v>63964</v>
      </c>
      <c r="Q520" s="3">
        <v>178138</v>
      </c>
      <c r="R520" s="4">
        <v>0.75943010129258903</v>
      </c>
      <c r="S520" s="5">
        <f t="shared" si="284"/>
        <v>63963.999999999985</v>
      </c>
      <c r="T520" s="5">
        <v>35819.839999999997</v>
      </c>
      <c r="U520" s="5">
        <v>6396.4</v>
      </c>
      <c r="V520" s="5">
        <v>9594.6</v>
      </c>
      <c r="W520" s="5">
        <v>0</v>
      </c>
      <c r="X520" s="5">
        <v>4477.4799999999996</v>
      </c>
      <c r="Y520" s="5">
        <v>1918.92</v>
      </c>
      <c r="Z520" s="5">
        <v>3198.2</v>
      </c>
      <c r="AA520" s="5">
        <v>639.64</v>
      </c>
      <c r="AB520" s="5">
        <v>0</v>
      </c>
      <c r="AC520" s="5">
        <v>1918.92</v>
      </c>
      <c r="AD520" s="5">
        <v>0</v>
      </c>
      <c r="AE520" s="5">
        <f t="shared" si="293"/>
        <v>0</v>
      </c>
      <c r="AF520" s="5">
        <f t="shared" si="294"/>
        <v>0</v>
      </c>
      <c r="AG520" s="5">
        <v>0</v>
      </c>
      <c r="AH520" s="5">
        <v>0</v>
      </c>
      <c r="AI520" t="s">
        <v>107</v>
      </c>
      <c r="AJ520" s="3">
        <v>0</v>
      </c>
      <c r="AK520" t="s">
        <v>107</v>
      </c>
      <c r="AL520" s="6">
        <f t="shared" si="285"/>
        <v>100</v>
      </c>
      <c r="AM520" s="6">
        <v>56</v>
      </c>
      <c r="AN520" s="6">
        <v>10</v>
      </c>
      <c r="AO520" s="6">
        <v>15</v>
      </c>
      <c r="AP520" s="6">
        <v>0</v>
      </c>
      <c r="AQ520" s="6">
        <v>7</v>
      </c>
      <c r="AR520" s="6">
        <v>3</v>
      </c>
      <c r="AS520" s="6">
        <v>5</v>
      </c>
      <c r="AT520" s="6">
        <v>1</v>
      </c>
      <c r="AU520" s="6">
        <v>0</v>
      </c>
      <c r="AV520" s="6">
        <v>3</v>
      </c>
      <c r="AW520" s="6">
        <v>0</v>
      </c>
      <c r="AX520" s="6">
        <v>0</v>
      </c>
      <c r="AY520" s="6">
        <v>0</v>
      </c>
      <c r="AZ520" s="6" t="s">
        <v>107</v>
      </c>
      <c r="BA520" s="6">
        <v>0</v>
      </c>
      <c r="BB520" s="6" t="s">
        <v>107</v>
      </c>
      <c r="BC520" s="6">
        <v>0</v>
      </c>
      <c r="BD520" s="6" t="s">
        <v>107</v>
      </c>
      <c r="BE520" s="12">
        <f t="shared" si="286"/>
        <v>15</v>
      </c>
      <c r="BF520" s="12">
        <f t="shared" si="287"/>
        <v>9</v>
      </c>
      <c r="BG520" s="3">
        <f t="shared" si="283"/>
        <v>63964</v>
      </c>
      <c r="BH520">
        <v>63964</v>
      </c>
      <c r="BI520">
        <v>0</v>
      </c>
      <c r="BJ520">
        <v>0</v>
      </c>
      <c r="BK520">
        <v>0</v>
      </c>
      <c r="BL520">
        <v>0</v>
      </c>
      <c r="BM520">
        <v>0</v>
      </c>
      <c r="BN520">
        <v>0</v>
      </c>
      <c r="BO520">
        <v>0</v>
      </c>
      <c r="BP520">
        <v>0</v>
      </c>
      <c r="BQ520">
        <v>0</v>
      </c>
      <c r="BR520">
        <v>0</v>
      </c>
      <c r="BS520">
        <v>0</v>
      </c>
      <c r="BT520">
        <v>0</v>
      </c>
      <c r="BU520">
        <v>0</v>
      </c>
      <c r="BV520" t="s">
        <v>107</v>
      </c>
      <c r="BW520">
        <v>0</v>
      </c>
      <c r="BX520" t="s">
        <v>107</v>
      </c>
      <c r="BY520" t="s">
        <v>109</v>
      </c>
      <c r="BZ520" s="12">
        <f t="shared" si="292"/>
        <v>100</v>
      </c>
      <c r="CA520" s="12">
        <v>100</v>
      </c>
      <c r="CB520" s="12">
        <v>0</v>
      </c>
      <c r="CC520" s="12">
        <v>0</v>
      </c>
      <c r="CD520" s="12">
        <v>0</v>
      </c>
      <c r="CE520" s="12">
        <v>0</v>
      </c>
      <c r="CF520" s="12">
        <v>0</v>
      </c>
      <c r="CG520" s="12">
        <v>0</v>
      </c>
      <c r="CH520" s="12">
        <v>0</v>
      </c>
      <c r="CI520" s="12">
        <v>0</v>
      </c>
      <c r="CJ520" s="12">
        <v>0</v>
      </c>
      <c r="CK520" s="12">
        <v>0</v>
      </c>
      <c r="CL520" s="12">
        <v>0</v>
      </c>
      <c r="CM520" s="12">
        <v>0</v>
      </c>
      <c r="CN520" s="12">
        <v>0</v>
      </c>
      <c r="CO520" t="s">
        <v>107</v>
      </c>
      <c r="CP520" s="12">
        <v>0</v>
      </c>
      <c r="CQ520" t="s">
        <v>107</v>
      </c>
      <c r="CR520" s="12">
        <f t="shared" si="288"/>
        <v>0</v>
      </c>
      <c r="CS520" s="12">
        <f t="shared" si="289"/>
        <v>0</v>
      </c>
      <c r="CT520" s="12">
        <f t="shared" si="290"/>
        <v>0</v>
      </c>
      <c r="CU520" s="12">
        <f t="shared" si="291"/>
        <v>0</v>
      </c>
      <c r="CV520" t="s">
        <v>109</v>
      </c>
      <c r="CW520" s="5">
        <v>14909.18</v>
      </c>
      <c r="CX520" t="s">
        <v>116</v>
      </c>
    </row>
    <row r="521" spans="1:102" x14ac:dyDescent="0.2">
      <c r="A521">
        <v>2021</v>
      </c>
      <c r="B521">
        <v>135</v>
      </c>
      <c r="C521" t="s">
        <v>172</v>
      </c>
      <c r="D521" s="12">
        <v>54759</v>
      </c>
      <c r="E521" t="s">
        <v>129</v>
      </c>
      <c r="F521" t="s">
        <v>130</v>
      </c>
      <c r="G521" t="s">
        <v>106</v>
      </c>
      <c r="H521" t="s">
        <v>107</v>
      </c>
      <c r="I521" t="s">
        <v>106</v>
      </c>
      <c r="J521">
        <v>2017</v>
      </c>
      <c r="K521">
        <v>4</v>
      </c>
      <c r="L521" t="s">
        <v>122</v>
      </c>
      <c r="M521" t="s">
        <v>122</v>
      </c>
      <c r="N521" t="s">
        <v>360</v>
      </c>
      <c r="O521" s="3">
        <v>40000</v>
      </c>
      <c r="P521" s="3">
        <v>31778</v>
      </c>
      <c r="Q521" s="3">
        <v>38000</v>
      </c>
      <c r="R521" s="4">
        <v>0.95</v>
      </c>
      <c r="S521" s="5">
        <f t="shared" si="284"/>
        <v>31778.000000000004</v>
      </c>
      <c r="T521" s="5">
        <v>17477.900000000001</v>
      </c>
      <c r="U521" s="5">
        <v>0</v>
      </c>
      <c r="V521" s="5">
        <v>12711.2</v>
      </c>
      <c r="W521" s="5">
        <v>0</v>
      </c>
      <c r="X521" s="5">
        <v>0</v>
      </c>
      <c r="Y521" s="5">
        <v>635.55999999999995</v>
      </c>
      <c r="Z521" s="5">
        <v>0</v>
      </c>
      <c r="AA521" s="5">
        <v>953.34</v>
      </c>
      <c r="AB521" s="5">
        <v>0</v>
      </c>
      <c r="AC521" s="5">
        <v>0</v>
      </c>
      <c r="AD521" s="5">
        <v>0</v>
      </c>
      <c r="AE521" s="5">
        <f t="shared" si="293"/>
        <v>0</v>
      </c>
      <c r="AF521" s="5">
        <f t="shared" si="294"/>
        <v>0</v>
      </c>
      <c r="AG521" s="5" t="s">
        <v>107</v>
      </c>
      <c r="AH521" s="5">
        <v>0</v>
      </c>
      <c r="AI521" t="s">
        <v>107</v>
      </c>
      <c r="AJ521" s="3">
        <v>0</v>
      </c>
      <c r="AK521" t="s">
        <v>107</v>
      </c>
      <c r="AL521" s="6">
        <f t="shared" si="285"/>
        <v>100</v>
      </c>
      <c r="AM521" s="6">
        <v>55</v>
      </c>
      <c r="AN521" s="6">
        <v>0</v>
      </c>
      <c r="AO521" s="6">
        <v>40</v>
      </c>
      <c r="AP521" s="6">
        <v>0</v>
      </c>
      <c r="AQ521" s="6">
        <v>0</v>
      </c>
      <c r="AR521" s="6">
        <v>2</v>
      </c>
      <c r="AS521" s="6">
        <v>0</v>
      </c>
      <c r="AT521" s="6">
        <v>3</v>
      </c>
      <c r="AU521" s="6">
        <v>0</v>
      </c>
      <c r="AV521" s="6">
        <v>0</v>
      </c>
      <c r="AW521" s="6">
        <v>0</v>
      </c>
      <c r="AX521" s="6">
        <v>0</v>
      </c>
      <c r="AY521" s="6">
        <v>0</v>
      </c>
      <c r="AZ521" s="6" t="s">
        <v>107</v>
      </c>
      <c r="BA521" s="6">
        <v>0</v>
      </c>
      <c r="BB521" s="6" t="s">
        <v>107</v>
      </c>
      <c r="BC521" s="6">
        <v>0</v>
      </c>
      <c r="BD521" s="6" t="s">
        <v>107</v>
      </c>
      <c r="BE521" s="12">
        <f t="shared" si="286"/>
        <v>40</v>
      </c>
      <c r="BF521" s="12">
        <f t="shared" si="287"/>
        <v>3</v>
      </c>
      <c r="BG521" s="3">
        <f t="shared" si="283"/>
        <v>31778</v>
      </c>
      <c r="BH521">
        <v>19066.8</v>
      </c>
      <c r="BI521">
        <v>0</v>
      </c>
      <c r="BJ521">
        <v>0</v>
      </c>
      <c r="BK521">
        <v>4766.7</v>
      </c>
      <c r="BL521">
        <v>0</v>
      </c>
      <c r="BM521">
        <v>0</v>
      </c>
      <c r="BN521">
        <v>0</v>
      </c>
      <c r="BO521">
        <v>317.77999999999997</v>
      </c>
      <c r="BP521">
        <v>3177.8</v>
      </c>
      <c r="BQ521">
        <v>0</v>
      </c>
      <c r="BR521">
        <v>0</v>
      </c>
      <c r="BS521">
        <v>0</v>
      </c>
      <c r="BT521">
        <v>4448.92</v>
      </c>
      <c r="BU521">
        <v>0</v>
      </c>
      <c r="BV521" t="s">
        <v>107</v>
      </c>
      <c r="BW521">
        <v>0</v>
      </c>
      <c r="BX521" t="s">
        <v>107</v>
      </c>
      <c r="BY521" t="s">
        <v>109</v>
      </c>
      <c r="BZ521" s="12">
        <f t="shared" si="292"/>
        <v>100</v>
      </c>
      <c r="CA521" s="12">
        <v>60</v>
      </c>
      <c r="CB521" s="12">
        <v>0</v>
      </c>
      <c r="CC521" s="12">
        <v>0</v>
      </c>
      <c r="CD521" s="12">
        <v>15</v>
      </c>
      <c r="CE521" s="12">
        <v>0</v>
      </c>
      <c r="CF521" s="12">
        <v>0</v>
      </c>
      <c r="CG521" s="12">
        <v>0</v>
      </c>
      <c r="CH521" s="12">
        <v>1</v>
      </c>
      <c r="CI521" s="12">
        <v>10</v>
      </c>
      <c r="CJ521" s="12">
        <v>0</v>
      </c>
      <c r="CK521" s="12">
        <v>0</v>
      </c>
      <c r="CL521" s="12">
        <v>0</v>
      </c>
      <c r="CM521" s="12">
        <v>14</v>
      </c>
      <c r="CN521" s="12">
        <v>0</v>
      </c>
      <c r="CO521" t="s">
        <v>107</v>
      </c>
      <c r="CP521" s="12">
        <v>0</v>
      </c>
      <c r="CQ521" t="s">
        <v>107</v>
      </c>
      <c r="CR521" s="12">
        <f t="shared" si="288"/>
        <v>0</v>
      </c>
      <c r="CS521" s="12">
        <f t="shared" si="289"/>
        <v>0</v>
      </c>
      <c r="CT521" s="12">
        <f t="shared" si="290"/>
        <v>25</v>
      </c>
      <c r="CU521" s="12">
        <f t="shared" si="291"/>
        <v>0</v>
      </c>
      <c r="CV521" t="s">
        <v>109</v>
      </c>
      <c r="CW521" s="5">
        <v>1600</v>
      </c>
      <c r="CX521" t="s">
        <v>116</v>
      </c>
    </row>
    <row r="522" spans="1:102" x14ac:dyDescent="0.2">
      <c r="A522">
        <v>2021</v>
      </c>
      <c r="B522">
        <v>152</v>
      </c>
      <c r="C522" t="s">
        <v>128</v>
      </c>
      <c r="D522" s="12">
        <v>48205</v>
      </c>
      <c r="E522" t="s">
        <v>129</v>
      </c>
      <c r="F522" t="s">
        <v>130</v>
      </c>
      <c r="G522" t="s">
        <v>120</v>
      </c>
      <c r="H522" t="s">
        <v>107</v>
      </c>
      <c r="I522" t="s">
        <v>121</v>
      </c>
      <c r="J522">
        <v>2017</v>
      </c>
      <c r="K522">
        <v>4</v>
      </c>
      <c r="L522" t="s">
        <v>122</v>
      </c>
      <c r="M522" t="s">
        <v>122</v>
      </c>
      <c r="N522" t="s">
        <v>381</v>
      </c>
      <c r="O522" s="3">
        <v>30600</v>
      </c>
      <c r="P522" s="3">
        <v>18000</v>
      </c>
      <c r="Q522" s="3">
        <v>25000</v>
      </c>
      <c r="R522" s="4">
        <v>0.81699346405228801</v>
      </c>
      <c r="S522" s="5">
        <f t="shared" si="284"/>
        <v>18000</v>
      </c>
      <c r="T522" s="5">
        <v>16200</v>
      </c>
      <c r="U522" s="5">
        <v>1080</v>
      </c>
      <c r="V522" s="5">
        <v>0</v>
      </c>
      <c r="W522" s="5">
        <v>0</v>
      </c>
      <c r="X522" s="5">
        <v>0</v>
      </c>
      <c r="Y522" s="5">
        <v>180</v>
      </c>
      <c r="Z522" s="5">
        <v>0</v>
      </c>
      <c r="AA522" s="5">
        <v>0</v>
      </c>
      <c r="AB522" s="5">
        <v>0</v>
      </c>
      <c r="AC522" s="5">
        <v>0</v>
      </c>
      <c r="AD522" s="5">
        <v>0</v>
      </c>
      <c r="AE522" s="5">
        <f t="shared" si="293"/>
        <v>540</v>
      </c>
      <c r="AF522" s="5">
        <f t="shared" si="294"/>
        <v>0</v>
      </c>
      <c r="AG522" s="5" t="s">
        <v>107</v>
      </c>
      <c r="AH522" s="5">
        <v>0</v>
      </c>
      <c r="AI522" t="s">
        <v>107</v>
      </c>
      <c r="AJ522" s="3">
        <v>0</v>
      </c>
      <c r="AK522" t="s">
        <v>107</v>
      </c>
      <c r="AL522" s="6">
        <f t="shared" si="285"/>
        <v>100</v>
      </c>
      <c r="AM522" s="6">
        <v>90</v>
      </c>
      <c r="AN522" s="6">
        <v>6</v>
      </c>
      <c r="AO522" s="6">
        <v>0</v>
      </c>
      <c r="AP522" s="6">
        <v>0</v>
      </c>
      <c r="AQ522" s="6">
        <v>0</v>
      </c>
      <c r="AR522" s="6">
        <v>1</v>
      </c>
      <c r="AS522" s="6">
        <v>0</v>
      </c>
      <c r="AT522" s="6">
        <v>0</v>
      </c>
      <c r="AU522" s="6">
        <v>0</v>
      </c>
      <c r="AV522" s="6">
        <v>0</v>
      </c>
      <c r="AW522" s="6">
        <v>0</v>
      </c>
      <c r="AX522" s="6">
        <v>3</v>
      </c>
      <c r="AY522" s="6">
        <v>0</v>
      </c>
      <c r="AZ522" s="6" t="s">
        <v>107</v>
      </c>
      <c r="BA522" s="6">
        <v>0</v>
      </c>
      <c r="BB522" s="6" t="s">
        <v>107</v>
      </c>
      <c r="BC522" s="6">
        <v>0</v>
      </c>
      <c r="BD522" s="6" t="s">
        <v>107</v>
      </c>
      <c r="BE522" s="12">
        <f t="shared" si="286"/>
        <v>0</v>
      </c>
      <c r="BF522" s="12">
        <f t="shared" si="287"/>
        <v>3</v>
      </c>
      <c r="BG522" s="3">
        <f t="shared" si="283"/>
        <v>18000</v>
      </c>
      <c r="BH522">
        <v>16200</v>
      </c>
      <c r="BI522">
        <v>0</v>
      </c>
      <c r="BJ522">
        <v>0</v>
      </c>
      <c r="BK522">
        <v>0</v>
      </c>
      <c r="BL522">
        <v>0</v>
      </c>
      <c r="BM522">
        <v>0</v>
      </c>
      <c r="BN522">
        <v>0</v>
      </c>
      <c r="BO522">
        <v>0</v>
      </c>
      <c r="BP522">
        <v>900</v>
      </c>
      <c r="BQ522">
        <v>0</v>
      </c>
      <c r="BR522">
        <v>0</v>
      </c>
      <c r="BS522">
        <v>900</v>
      </c>
      <c r="BT522">
        <v>0</v>
      </c>
      <c r="BU522">
        <v>0</v>
      </c>
      <c r="BV522" t="s">
        <v>107</v>
      </c>
      <c r="BW522">
        <v>0</v>
      </c>
      <c r="BX522" t="s">
        <v>107</v>
      </c>
      <c r="BY522" t="s">
        <v>109</v>
      </c>
      <c r="BZ522" s="12">
        <f t="shared" si="292"/>
        <v>100</v>
      </c>
      <c r="CA522" s="12">
        <v>90</v>
      </c>
      <c r="CB522" s="12">
        <v>0</v>
      </c>
      <c r="CC522" s="12">
        <v>0</v>
      </c>
      <c r="CD522" s="12">
        <v>0</v>
      </c>
      <c r="CE522" s="12">
        <v>0</v>
      </c>
      <c r="CF522" s="12">
        <v>0</v>
      </c>
      <c r="CG522" s="12">
        <v>0</v>
      </c>
      <c r="CH522" s="12">
        <v>0</v>
      </c>
      <c r="CI522" s="12">
        <v>5</v>
      </c>
      <c r="CJ522" s="12">
        <v>0</v>
      </c>
      <c r="CK522" s="12">
        <v>0</v>
      </c>
      <c r="CL522" s="12">
        <v>5</v>
      </c>
      <c r="CM522" s="12">
        <v>0</v>
      </c>
      <c r="CN522" s="12">
        <v>0</v>
      </c>
      <c r="CO522" t="s">
        <v>107</v>
      </c>
      <c r="CP522" s="12">
        <v>0</v>
      </c>
      <c r="CQ522" t="s">
        <v>107</v>
      </c>
      <c r="CR522" s="12">
        <f t="shared" si="288"/>
        <v>0</v>
      </c>
      <c r="CS522" s="12">
        <f t="shared" si="289"/>
        <v>0</v>
      </c>
      <c r="CT522" s="12">
        <f t="shared" si="290"/>
        <v>10</v>
      </c>
      <c r="CU522" s="12">
        <f t="shared" si="291"/>
        <v>0</v>
      </c>
      <c r="CV522" t="s">
        <v>322</v>
      </c>
      <c r="CW522" t="s">
        <v>107</v>
      </c>
      <c r="CX522" t="s">
        <v>116</v>
      </c>
    </row>
    <row r="523" spans="1:102" x14ac:dyDescent="0.2">
      <c r="A523">
        <v>2021</v>
      </c>
      <c r="B523">
        <v>119</v>
      </c>
      <c r="C523" t="s">
        <v>128</v>
      </c>
      <c r="D523" s="12">
        <v>49685</v>
      </c>
      <c r="E523" t="s">
        <v>129</v>
      </c>
      <c r="F523" t="s">
        <v>130</v>
      </c>
      <c r="G523" t="s">
        <v>106</v>
      </c>
      <c r="H523" t="s">
        <v>107</v>
      </c>
      <c r="I523" t="s">
        <v>106</v>
      </c>
      <c r="J523">
        <v>1999</v>
      </c>
      <c r="K523">
        <v>22</v>
      </c>
      <c r="L523" t="s">
        <v>148</v>
      </c>
      <c r="M523" t="s">
        <v>149</v>
      </c>
      <c r="N523" t="s">
        <v>381</v>
      </c>
      <c r="O523" s="3">
        <v>164000</v>
      </c>
      <c r="P523" s="3">
        <v>12000</v>
      </c>
      <c r="Q523" s="3">
        <v>152000</v>
      </c>
      <c r="R523" s="4">
        <v>0.92682926829268297</v>
      </c>
      <c r="S523" s="5">
        <f t="shared" si="284"/>
        <v>12000</v>
      </c>
      <c r="T523" s="5">
        <v>1200</v>
      </c>
      <c r="U523" s="5">
        <v>0</v>
      </c>
      <c r="V523" s="5">
        <v>0</v>
      </c>
      <c r="W523" s="5">
        <v>0</v>
      </c>
      <c r="X523" s="5">
        <v>0</v>
      </c>
      <c r="Y523" s="5">
        <v>0</v>
      </c>
      <c r="Z523" s="5">
        <v>0</v>
      </c>
      <c r="AA523" s="5">
        <v>0</v>
      </c>
      <c r="AB523" s="5">
        <v>0</v>
      </c>
      <c r="AC523" s="5">
        <v>0</v>
      </c>
      <c r="AD523" s="5">
        <v>0</v>
      </c>
      <c r="AE523" s="5">
        <f t="shared" si="293"/>
        <v>0</v>
      </c>
      <c r="AF523" s="5">
        <f t="shared" si="294"/>
        <v>10800</v>
      </c>
      <c r="AG523" s="5" t="s">
        <v>961</v>
      </c>
      <c r="AH523" s="5">
        <v>0</v>
      </c>
      <c r="AI523" t="s">
        <v>107</v>
      </c>
      <c r="AJ523" s="3">
        <v>0</v>
      </c>
      <c r="AK523" t="s">
        <v>107</v>
      </c>
      <c r="AL523" s="6">
        <f t="shared" si="285"/>
        <v>100</v>
      </c>
      <c r="AM523" s="6">
        <v>10</v>
      </c>
      <c r="AN523" s="6">
        <v>0</v>
      </c>
      <c r="AO523" s="6">
        <v>0</v>
      </c>
      <c r="AP523" s="6">
        <v>0</v>
      </c>
      <c r="AQ523" s="6">
        <v>0</v>
      </c>
      <c r="AR523" s="6">
        <v>0</v>
      </c>
      <c r="AS523" s="6">
        <v>0</v>
      </c>
      <c r="AT523" s="6">
        <v>0</v>
      </c>
      <c r="AU523" s="6">
        <v>0</v>
      </c>
      <c r="AV523" s="6">
        <v>0</v>
      </c>
      <c r="AW523" s="6">
        <v>0</v>
      </c>
      <c r="AX523" s="6">
        <v>0</v>
      </c>
      <c r="AY523" s="6">
        <v>90</v>
      </c>
      <c r="AZ523" s="6" t="s">
        <v>961</v>
      </c>
      <c r="BA523" s="6">
        <v>0</v>
      </c>
      <c r="BB523" s="6" t="s">
        <v>107</v>
      </c>
      <c r="BC523" s="6">
        <v>0</v>
      </c>
      <c r="BD523" s="6" t="s">
        <v>107</v>
      </c>
      <c r="BE523" s="12">
        <f t="shared" si="286"/>
        <v>0</v>
      </c>
      <c r="BF523" s="12">
        <f t="shared" si="287"/>
        <v>90</v>
      </c>
      <c r="BG523" s="3">
        <f t="shared" si="283"/>
        <v>12000</v>
      </c>
      <c r="BH523">
        <v>1200</v>
      </c>
      <c r="BI523">
        <v>0</v>
      </c>
      <c r="BJ523">
        <v>0</v>
      </c>
      <c r="BK523">
        <v>0</v>
      </c>
      <c r="BL523">
        <v>0</v>
      </c>
      <c r="BM523">
        <v>0</v>
      </c>
      <c r="BN523">
        <v>0</v>
      </c>
      <c r="BO523">
        <v>0</v>
      </c>
      <c r="BP523">
        <v>0</v>
      </c>
      <c r="BQ523">
        <v>0</v>
      </c>
      <c r="BR523">
        <v>0</v>
      </c>
      <c r="BS523">
        <v>0</v>
      </c>
      <c r="BT523">
        <v>0</v>
      </c>
      <c r="BU523">
        <v>10800</v>
      </c>
      <c r="BV523" t="s">
        <v>107</v>
      </c>
      <c r="BW523">
        <v>0</v>
      </c>
      <c r="BX523" t="s">
        <v>107</v>
      </c>
      <c r="BY523" t="s">
        <v>109</v>
      </c>
      <c r="BZ523" s="12">
        <f t="shared" si="292"/>
        <v>100</v>
      </c>
      <c r="CA523" s="12">
        <v>10</v>
      </c>
      <c r="CB523" s="12">
        <v>0</v>
      </c>
      <c r="CC523" s="12">
        <v>0</v>
      </c>
      <c r="CD523" s="12">
        <v>0</v>
      </c>
      <c r="CE523" s="12">
        <v>0</v>
      </c>
      <c r="CF523" s="12">
        <v>0</v>
      </c>
      <c r="CG523" s="12">
        <v>0</v>
      </c>
      <c r="CH523" s="12">
        <v>0</v>
      </c>
      <c r="CI523" s="12">
        <v>0</v>
      </c>
      <c r="CJ523" s="12">
        <v>0</v>
      </c>
      <c r="CK523" s="12">
        <v>0</v>
      </c>
      <c r="CL523" s="12">
        <v>0</v>
      </c>
      <c r="CM523" s="12">
        <v>0</v>
      </c>
      <c r="CN523" s="12">
        <v>90</v>
      </c>
      <c r="CO523" t="s">
        <v>962</v>
      </c>
      <c r="CP523" s="12">
        <v>0</v>
      </c>
      <c r="CQ523" t="s">
        <v>107</v>
      </c>
      <c r="CR523" s="12">
        <f t="shared" si="288"/>
        <v>0</v>
      </c>
      <c r="CS523" s="12">
        <f t="shared" si="289"/>
        <v>0</v>
      </c>
      <c r="CT523" s="12">
        <f t="shared" si="290"/>
        <v>0</v>
      </c>
      <c r="CU523" s="12">
        <f t="shared" si="291"/>
        <v>90</v>
      </c>
      <c r="CV523" t="s">
        <v>322</v>
      </c>
      <c r="CW523" t="s">
        <v>107</v>
      </c>
      <c r="CX523" t="s">
        <v>116</v>
      </c>
    </row>
    <row r="524" spans="1:102" x14ac:dyDescent="0.2">
      <c r="A524">
        <v>2021</v>
      </c>
      <c r="B524">
        <v>148</v>
      </c>
      <c r="C524" t="s">
        <v>162</v>
      </c>
      <c r="D524" s="12">
        <v>46808</v>
      </c>
      <c r="E524" t="s">
        <v>129</v>
      </c>
      <c r="F524" t="s">
        <v>130</v>
      </c>
      <c r="G524" t="s">
        <v>106</v>
      </c>
      <c r="H524" t="s">
        <v>963</v>
      </c>
      <c r="I524" t="s">
        <v>106</v>
      </c>
      <c r="J524">
        <v>2019</v>
      </c>
      <c r="K524">
        <v>2</v>
      </c>
      <c r="L524" t="s">
        <v>108</v>
      </c>
      <c r="M524" t="s">
        <v>108</v>
      </c>
      <c r="N524" t="s">
        <v>360</v>
      </c>
      <c r="O524" s="3">
        <v>37630</v>
      </c>
      <c r="P524" s="3">
        <v>3880</v>
      </c>
      <c r="Q524" s="3">
        <v>37042</v>
      </c>
      <c r="R524" s="4">
        <v>0.984374169545575</v>
      </c>
      <c r="S524" s="5">
        <f t="shared" si="284"/>
        <v>3880</v>
      </c>
      <c r="T524" s="5">
        <v>2550</v>
      </c>
      <c r="U524" s="5">
        <v>0</v>
      </c>
      <c r="V524" s="5">
        <v>500</v>
      </c>
      <c r="W524" s="5">
        <v>0</v>
      </c>
      <c r="X524" s="5">
        <v>200</v>
      </c>
      <c r="Y524" s="5">
        <v>600</v>
      </c>
      <c r="Z524" s="5">
        <v>0</v>
      </c>
      <c r="AA524" s="5">
        <v>30</v>
      </c>
      <c r="AB524" s="5">
        <v>0</v>
      </c>
      <c r="AC524" s="5">
        <v>0</v>
      </c>
      <c r="AD524" s="5">
        <v>0</v>
      </c>
      <c r="AE524" s="5">
        <f t="shared" si="293"/>
        <v>0</v>
      </c>
      <c r="AF524" s="5">
        <f t="shared" si="294"/>
        <v>0</v>
      </c>
      <c r="AG524" s="5" t="s">
        <v>107</v>
      </c>
      <c r="AH524" s="5">
        <v>0</v>
      </c>
      <c r="AI524" t="s">
        <v>107</v>
      </c>
      <c r="AJ524" s="3">
        <v>0</v>
      </c>
      <c r="AK524" t="s">
        <v>107</v>
      </c>
      <c r="AL524" s="6">
        <f t="shared" si="285"/>
        <v>99.99</v>
      </c>
      <c r="AM524" s="6">
        <v>65.72</v>
      </c>
      <c r="AN524" s="6">
        <v>0</v>
      </c>
      <c r="AO524" s="6">
        <v>12.89</v>
      </c>
      <c r="AP524" s="6">
        <v>0</v>
      </c>
      <c r="AQ524" s="6">
        <v>5.15</v>
      </c>
      <c r="AR524" s="6">
        <v>15.46</v>
      </c>
      <c r="AS524" s="6">
        <v>0</v>
      </c>
      <c r="AT524" s="6">
        <v>0.77</v>
      </c>
      <c r="AU524" s="6">
        <v>0</v>
      </c>
      <c r="AV524" s="6">
        <v>0</v>
      </c>
      <c r="AW524" s="6">
        <v>0</v>
      </c>
      <c r="AX524" s="6">
        <v>0</v>
      </c>
      <c r="AY524" s="6">
        <v>0</v>
      </c>
      <c r="AZ524" s="6" t="s">
        <v>107</v>
      </c>
      <c r="BA524" s="6">
        <v>0</v>
      </c>
      <c r="BB524" s="6" t="s">
        <v>107</v>
      </c>
      <c r="BC524" s="6">
        <v>0</v>
      </c>
      <c r="BD524" s="6" t="s">
        <v>107</v>
      </c>
      <c r="BE524" s="12">
        <f t="shared" si="286"/>
        <v>12.89</v>
      </c>
      <c r="BF524" s="12">
        <f t="shared" si="287"/>
        <v>0.77</v>
      </c>
      <c r="BG524" s="3">
        <f t="shared" si="283"/>
        <v>3880</v>
      </c>
      <c r="BH524">
        <v>3880</v>
      </c>
      <c r="BI524">
        <v>0</v>
      </c>
      <c r="BJ524">
        <v>0</v>
      </c>
      <c r="BK524">
        <v>0</v>
      </c>
      <c r="BL524">
        <v>0</v>
      </c>
      <c r="BM524">
        <v>0</v>
      </c>
      <c r="BN524">
        <v>0</v>
      </c>
      <c r="BO524">
        <v>0</v>
      </c>
      <c r="BP524">
        <v>0</v>
      </c>
      <c r="BQ524">
        <v>0</v>
      </c>
      <c r="BR524">
        <v>0</v>
      </c>
      <c r="BS524">
        <v>0</v>
      </c>
      <c r="BT524">
        <v>0</v>
      </c>
      <c r="BU524">
        <v>0</v>
      </c>
      <c r="BV524" t="s">
        <v>107</v>
      </c>
      <c r="BW524">
        <v>0</v>
      </c>
      <c r="BX524" t="s">
        <v>107</v>
      </c>
      <c r="BY524" t="s">
        <v>109</v>
      </c>
      <c r="BZ524" s="12">
        <f t="shared" si="292"/>
        <v>100</v>
      </c>
      <c r="CA524" s="12">
        <v>100</v>
      </c>
      <c r="CB524" s="12">
        <v>0</v>
      </c>
      <c r="CC524" s="12">
        <v>0</v>
      </c>
      <c r="CD524" s="12">
        <v>0</v>
      </c>
      <c r="CE524" s="12">
        <v>0</v>
      </c>
      <c r="CF524" s="12">
        <v>0</v>
      </c>
      <c r="CG524" s="12">
        <v>0</v>
      </c>
      <c r="CH524" s="12">
        <v>0</v>
      </c>
      <c r="CI524" s="12">
        <v>0</v>
      </c>
      <c r="CJ524" s="12">
        <v>0</v>
      </c>
      <c r="CK524" s="12">
        <v>0</v>
      </c>
      <c r="CL524" s="12">
        <v>0</v>
      </c>
      <c r="CM524" s="12">
        <v>0</v>
      </c>
      <c r="CN524" s="12">
        <v>0</v>
      </c>
      <c r="CO524" t="s">
        <v>107</v>
      </c>
      <c r="CP524" s="12">
        <v>0</v>
      </c>
      <c r="CQ524" t="s">
        <v>107</v>
      </c>
      <c r="CR524" s="12">
        <f t="shared" si="288"/>
        <v>0</v>
      </c>
      <c r="CS524" s="12">
        <f t="shared" si="289"/>
        <v>0</v>
      </c>
      <c r="CT524" s="12">
        <f t="shared" si="290"/>
        <v>0</v>
      </c>
      <c r="CU524" s="12">
        <f t="shared" si="291"/>
        <v>0</v>
      </c>
      <c r="CV524" t="s">
        <v>322</v>
      </c>
      <c r="CW524" t="s">
        <v>107</v>
      </c>
      <c r="CX524" t="s">
        <v>116</v>
      </c>
    </row>
    <row r="525" spans="1:102" x14ac:dyDescent="0.2">
      <c r="A525">
        <v>2021</v>
      </c>
      <c r="B525">
        <v>151</v>
      </c>
      <c r="C525" t="s">
        <v>164</v>
      </c>
      <c r="D525" s="12">
        <v>44074</v>
      </c>
      <c r="E525" t="s">
        <v>129</v>
      </c>
      <c r="F525" t="s">
        <v>130</v>
      </c>
      <c r="G525" t="s">
        <v>106</v>
      </c>
      <c r="H525" t="s">
        <v>107</v>
      </c>
      <c r="I525" t="s">
        <v>106</v>
      </c>
      <c r="J525">
        <v>2016</v>
      </c>
      <c r="K525">
        <v>5</v>
      </c>
      <c r="L525" t="s">
        <v>122</v>
      </c>
      <c r="M525" t="s">
        <v>122</v>
      </c>
      <c r="N525" t="s">
        <v>356</v>
      </c>
      <c r="O525" s="3">
        <v>657085.77</v>
      </c>
      <c r="P525" s="3">
        <v>569111.74</v>
      </c>
      <c r="Q525" s="3">
        <v>648223.71</v>
      </c>
      <c r="R525" s="4">
        <v>0.98651308488996803</v>
      </c>
      <c r="S525" s="5">
        <f t="shared" si="284"/>
        <v>569111.74</v>
      </c>
      <c r="T525" s="5">
        <v>505111.74</v>
      </c>
      <c r="U525" s="5">
        <v>5000</v>
      </c>
      <c r="V525" s="5">
        <v>2000</v>
      </c>
      <c r="W525" s="5">
        <v>0</v>
      </c>
      <c r="X525" s="5">
        <v>15000</v>
      </c>
      <c r="Y525" s="5">
        <v>5000</v>
      </c>
      <c r="Z525" s="5">
        <v>3000</v>
      </c>
      <c r="AA525" s="5">
        <v>2000</v>
      </c>
      <c r="AB525" s="5">
        <v>0</v>
      </c>
      <c r="AC525" s="5">
        <v>32000</v>
      </c>
      <c r="AD525" s="5">
        <v>0</v>
      </c>
      <c r="AE525" s="5">
        <v>0</v>
      </c>
      <c r="AF525" s="5">
        <v>0</v>
      </c>
      <c r="AG525" s="5" t="s">
        <v>107</v>
      </c>
      <c r="AH525" s="5">
        <v>0</v>
      </c>
      <c r="AI525" t="s">
        <v>107</v>
      </c>
      <c r="AJ525" s="3">
        <v>0</v>
      </c>
      <c r="AK525" t="s">
        <v>107</v>
      </c>
      <c r="AL525" s="6">
        <f t="shared" si="285"/>
        <v>99.999999999999986</v>
      </c>
      <c r="AM525" s="6">
        <v>88.75</v>
      </c>
      <c r="AN525" s="6">
        <v>0.88</v>
      </c>
      <c r="AO525" s="6">
        <v>0.35</v>
      </c>
      <c r="AP525" s="6">
        <v>0</v>
      </c>
      <c r="AQ525" s="6">
        <v>2.64</v>
      </c>
      <c r="AR525" s="6">
        <v>0.88</v>
      </c>
      <c r="AS525" s="6">
        <v>0.53</v>
      </c>
      <c r="AT525" s="6">
        <v>0.35</v>
      </c>
      <c r="AU525" s="6">
        <v>0</v>
      </c>
      <c r="AV525" s="6">
        <v>5.62</v>
      </c>
      <c r="AW525" s="6">
        <v>0</v>
      </c>
      <c r="AX525" s="6">
        <v>0</v>
      </c>
      <c r="AY525" s="6">
        <v>0</v>
      </c>
      <c r="AZ525" s="6" t="s">
        <v>107</v>
      </c>
      <c r="BA525" s="6">
        <v>0</v>
      </c>
      <c r="BB525" s="6" t="s">
        <v>107</v>
      </c>
      <c r="BC525" s="6">
        <v>0</v>
      </c>
      <c r="BD525" s="6" t="s">
        <v>107</v>
      </c>
      <c r="BE525" s="12">
        <f t="shared" si="286"/>
        <v>0.35</v>
      </c>
      <c r="BF525" s="12">
        <f t="shared" si="287"/>
        <v>6.5</v>
      </c>
      <c r="BG525" s="3">
        <f t="shared" si="283"/>
        <v>569111.73999999987</v>
      </c>
      <c r="BH525">
        <v>39837.82</v>
      </c>
      <c r="BI525">
        <v>108131.23</v>
      </c>
      <c r="BJ525">
        <v>108131.23</v>
      </c>
      <c r="BK525">
        <v>51220.06</v>
      </c>
      <c r="BL525">
        <v>17073.349999999999</v>
      </c>
      <c r="BM525">
        <v>22764.47</v>
      </c>
      <c r="BN525">
        <v>22764.47</v>
      </c>
      <c r="BO525">
        <v>17073.349999999999</v>
      </c>
      <c r="BP525">
        <v>136586.82</v>
      </c>
      <c r="BQ525">
        <v>22764.47</v>
      </c>
      <c r="BR525">
        <v>22764.47</v>
      </c>
      <c r="BS525">
        <v>0</v>
      </c>
      <c r="BT525">
        <v>0</v>
      </c>
      <c r="BU525">
        <v>0</v>
      </c>
      <c r="BV525" t="s">
        <v>107</v>
      </c>
      <c r="BW525">
        <v>0</v>
      </c>
      <c r="BX525" t="s">
        <v>107</v>
      </c>
      <c r="BY525" t="s">
        <v>109</v>
      </c>
      <c r="BZ525" s="12">
        <f t="shared" si="292"/>
        <v>100</v>
      </c>
      <c r="CA525" s="12">
        <v>7</v>
      </c>
      <c r="CB525" s="12">
        <v>19</v>
      </c>
      <c r="CC525" s="12">
        <v>19</v>
      </c>
      <c r="CD525" s="12">
        <v>9</v>
      </c>
      <c r="CE525" s="12">
        <v>3</v>
      </c>
      <c r="CF525" s="12">
        <v>4</v>
      </c>
      <c r="CG525" s="12">
        <v>4</v>
      </c>
      <c r="CH525" s="12">
        <v>3</v>
      </c>
      <c r="CI525" s="12">
        <v>24</v>
      </c>
      <c r="CJ525" s="12">
        <v>4</v>
      </c>
      <c r="CK525" s="12">
        <v>4</v>
      </c>
      <c r="CL525" s="12">
        <v>0</v>
      </c>
      <c r="CM525" s="12">
        <v>0</v>
      </c>
      <c r="CN525" s="12">
        <v>0</v>
      </c>
      <c r="CO525" t="s">
        <v>107</v>
      </c>
      <c r="CP525" s="12">
        <v>0</v>
      </c>
      <c r="CQ525" t="s">
        <v>107</v>
      </c>
      <c r="CR525" s="12">
        <f t="shared" si="288"/>
        <v>38</v>
      </c>
      <c r="CS525" s="12">
        <f t="shared" si="289"/>
        <v>7</v>
      </c>
      <c r="CT525" s="12">
        <f t="shared" si="290"/>
        <v>35</v>
      </c>
      <c r="CU525" s="12">
        <f t="shared" si="291"/>
        <v>0</v>
      </c>
      <c r="CV525" t="s">
        <v>322</v>
      </c>
      <c r="CW525" t="s">
        <v>107</v>
      </c>
      <c r="CX525" t="s">
        <v>126</v>
      </c>
    </row>
    <row r="526" spans="1:102" x14ac:dyDescent="0.2">
      <c r="A526">
        <v>2021</v>
      </c>
      <c r="B526">
        <v>120</v>
      </c>
      <c r="C526" t="s">
        <v>128</v>
      </c>
      <c r="D526" s="12">
        <v>48197</v>
      </c>
      <c r="E526" t="s">
        <v>129</v>
      </c>
      <c r="F526" t="s">
        <v>130</v>
      </c>
      <c r="G526" t="s">
        <v>106</v>
      </c>
      <c r="H526" t="s">
        <v>107</v>
      </c>
      <c r="I526" t="s">
        <v>106</v>
      </c>
      <c r="J526">
        <v>2003</v>
      </c>
      <c r="K526">
        <v>18</v>
      </c>
      <c r="L526" t="s">
        <v>165</v>
      </c>
      <c r="M526" t="s">
        <v>149</v>
      </c>
      <c r="N526" t="s">
        <v>381</v>
      </c>
      <c r="O526" s="3">
        <v>1300000</v>
      </c>
      <c r="Q526" s="3">
        <v>800000</v>
      </c>
      <c r="R526" s="4">
        <v>0.61538461538461497</v>
      </c>
      <c r="AK526" t="s">
        <v>107</v>
      </c>
      <c r="AL526" s="6">
        <f t="shared" si="285"/>
        <v>100</v>
      </c>
      <c r="AM526" s="6">
        <v>0</v>
      </c>
      <c r="AN526" s="6">
        <v>0</v>
      </c>
      <c r="AO526" s="6">
        <v>0</v>
      </c>
      <c r="AP526" s="6">
        <v>0</v>
      </c>
      <c r="AQ526" s="6">
        <v>0</v>
      </c>
      <c r="AR526" s="6">
        <v>0</v>
      </c>
      <c r="AS526" s="6">
        <v>0</v>
      </c>
      <c r="AT526" s="6">
        <v>0</v>
      </c>
      <c r="AU526" s="6">
        <v>0</v>
      </c>
      <c r="AV526" s="6">
        <v>0</v>
      </c>
      <c r="AW526" s="6">
        <v>0</v>
      </c>
      <c r="AX526" s="6">
        <v>0</v>
      </c>
      <c r="AY526" s="6">
        <v>100</v>
      </c>
      <c r="AZ526" s="6" t="s">
        <v>964</v>
      </c>
      <c r="BA526" s="6">
        <v>0</v>
      </c>
      <c r="BB526" s="6" t="s">
        <v>107</v>
      </c>
      <c r="BC526" s="6">
        <v>0</v>
      </c>
      <c r="BD526" s="6" t="s">
        <v>107</v>
      </c>
      <c r="BE526" s="12">
        <f t="shared" si="286"/>
        <v>0</v>
      </c>
      <c r="BF526" s="12">
        <f t="shared" si="287"/>
        <v>100</v>
      </c>
      <c r="BG526" s="3">
        <f t="shared" si="283"/>
        <v>0</v>
      </c>
      <c r="BH526" s="5"/>
      <c r="BI526" s="5"/>
      <c r="BJ526" s="5"/>
      <c r="BK526" s="5"/>
      <c r="BL526" s="5"/>
      <c r="BM526" s="5"/>
      <c r="BN526" s="5"/>
      <c r="BO526" s="5"/>
      <c r="BP526" s="5"/>
      <c r="BQ526" s="5"/>
      <c r="BR526" s="5"/>
      <c r="BS526" s="5"/>
      <c r="BT526" s="5"/>
      <c r="BU526" s="5"/>
      <c r="BV526" s="5"/>
      <c r="BW526" s="5"/>
      <c r="BX526" t="s">
        <v>107</v>
      </c>
      <c r="BY526" t="s">
        <v>109</v>
      </c>
      <c r="BZ526" s="12">
        <f t="shared" si="292"/>
        <v>100</v>
      </c>
      <c r="CA526" s="12">
        <v>100</v>
      </c>
      <c r="CB526" s="12">
        <v>0</v>
      </c>
      <c r="CC526" s="12">
        <v>0</v>
      </c>
      <c r="CD526" s="12">
        <v>0</v>
      </c>
      <c r="CE526" s="12">
        <v>0</v>
      </c>
      <c r="CF526" s="12">
        <v>0</v>
      </c>
      <c r="CG526" s="12">
        <v>0</v>
      </c>
      <c r="CH526" s="12">
        <v>0</v>
      </c>
      <c r="CI526" s="12">
        <v>0</v>
      </c>
      <c r="CJ526" s="12">
        <v>0</v>
      </c>
      <c r="CK526" s="12">
        <v>0</v>
      </c>
      <c r="CL526" s="12">
        <v>0</v>
      </c>
      <c r="CM526" s="12">
        <v>0</v>
      </c>
      <c r="CN526" s="12">
        <v>0</v>
      </c>
      <c r="CO526" t="s">
        <v>107</v>
      </c>
      <c r="CP526" s="12">
        <v>0</v>
      </c>
      <c r="CQ526" t="s">
        <v>107</v>
      </c>
      <c r="CR526" s="12">
        <f t="shared" si="288"/>
        <v>0</v>
      </c>
      <c r="CS526" s="12">
        <f t="shared" si="289"/>
        <v>0</v>
      </c>
      <c r="CT526" s="12">
        <f t="shared" si="290"/>
        <v>0</v>
      </c>
      <c r="CU526" s="12">
        <f t="shared" si="291"/>
        <v>0</v>
      </c>
      <c r="CV526" t="s">
        <v>109</v>
      </c>
      <c r="CW526" s="5">
        <v>10000</v>
      </c>
      <c r="CX526" t="s">
        <v>126</v>
      </c>
    </row>
    <row r="527" spans="1:102" x14ac:dyDescent="0.2">
      <c r="A527">
        <v>2021</v>
      </c>
      <c r="B527">
        <v>140</v>
      </c>
      <c r="C527" t="s">
        <v>180</v>
      </c>
      <c r="D527" s="12">
        <v>16914</v>
      </c>
      <c r="E527" t="s">
        <v>136</v>
      </c>
      <c r="F527" t="s">
        <v>137</v>
      </c>
      <c r="G527" t="s">
        <v>120</v>
      </c>
      <c r="H527" t="s">
        <v>107</v>
      </c>
      <c r="I527" t="s">
        <v>121</v>
      </c>
      <c r="J527">
        <v>2013</v>
      </c>
      <c r="K527">
        <v>8</v>
      </c>
      <c r="L527" t="s">
        <v>131</v>
      </c>
      <c r="M527" t="s">
        <v>131</v>
      </c>
      <c r="N527" t="s">
        <v>381</v>
      </c>
      <c r="O527" s="3">
        <v>700000</v>
      </c>
      <c r="P527" s="3">
        <v>700000</v>
      </c>
      <c r="Q527" s="3">
        <v>695000</v>
      </c>
      <c r="R527" s="4">
        <v>0.99285714285714299</v>
      </c>
      <c r="S527" s="5">
        <f t="shared" ref="S527:S558" si="295">SUM(T527:AJ527)</f>
        <v>700000</v>
      </c>
      <c r="T527" s="5">
        <v>174205</v>
      </c>
      <c r="U527" s="5">
        <v>0</v>
      </c>
      <c r="V527" s="5">
        <v>188000</v>
      </c>
      <c r="W527" s="5">
        <v>11131</v>
      </c>
      <c r="X527" s="5">
        <v>115486</v>
      </c>
      <c r="Y527" s="5">
        <v>26020</v>
      </c>
      <c r="Z527" s="5">
        <v>6448</v>
      </c>
      <c r="AA527" s="5">
        <v>32445</v>
      </c>
      <c r="AB527" s="5">
        <v>21777</v>
      </c>
      <c r="AC527" s="5">
        <v>15666</v>
      </c>
      <c r="AD527" s="5">
        <v>0</v>
      </c>
      <c r="AE527" s="5">
        <v>23869</v>
      </c>
      <c r="AF527" s="5">
        <v>23798</v>
      </c>
      <c r="AG527" s="5" t="s">
        <v>458</v>
      </c>
      <c r="AH527" s="5">
        <v>18564</v>
      </c>
      <c r="AI527" t="s">
        <v>965</v>
      </c>
      <c r="AJ527" s="3">
        <v>42591</v>
      </c>
      <c r="AK527" t="s">
        <v>966</v>
      </c>
      <c r="AL527" s="6">
        <f t="shared" si="285"/>
        <v>100.01</v>
      </c>
      <c r="AM527" s="6">
        <v>24.89</v>
      </c>
      <c r="AN527" s="6">
        <v>0</v>
      </c>
      <c r="AO527" s="6">
        <v>26.86</v>
      </c>
      <c r="AP527" s="6">
        <v>1.59</v>
      </c>
      <c r="AQ527" s="6">
        <v>16.5</v>
      </c>
      <c r="AR527" s="6">
        <v>3.72</v>
      </c>
      <c r="AS527" s="6">
        <v>0.92</v>
      </c>
      <c r="AT527" s="6">
        <v>4.6399999999999997</v>
      </c>
      <c r="AU527" s="6">
        <v>3.11</v>
      </c>
      <c r="AV527" s="6">
        <v>2.2400000000000002</v>
      </c>
      <c r="AW527" s="6">
        <v>0</v>
      </c>
      <c r="AX527" s="6">
        <v>3.41</v>
      </c>
      <c r="AY527" s="6">
        <v>3.4</v>
      </c>
      <c r="AZ527" s="6" t="s">
        <v>458</v>
      </c>
      <c r="BA527" s="6">
        <v>2.65</v>
      </c>
      <c r="BB527" s="6" t="s">
        <v>965</v>
      </c>
      <c r="BC527" s="6">
        <v>6.08</v>
      </c>
      <c r="BD527" s="6" t="s">
        <v>966</v>
      </c>
      <c r="BE527" s="12">
        <f t="shared" si="286"/>
        <v>28.45</v>
      </c>
      <c r="BF527" s="12">
        <f t="shared" si="287"/>
        <v>26.449999999999996</v>
      </c>
      <c r="BG527" s="3">
        <f t="shared" si="283"/>
        <v>700000</v>
      </c>
      <c r="BH527">
        <v>582676</v>
      </c>
      <c r="BI527">
        <v>0</v>
      </c>
      <c r="BJ527">
        <v>82527</v>
      </c>
      <c r="BK527">
        <v>0</v>
      </c>
      <c r="BL527">
        <v>0</v>
      </c>
      <c r="BM527">
        <v>0</v>
      </c>
      <c r="BN527">
        <v>0</v>
      </c>
      <c r="BO527">
        <v>0</v>
      </c>
      <c r="BP527">
        <v>0</v>
      </c>
      <c r="BQ527">
        <v>0</v>
      </c>
      <c r="BR527">
        <v>0</v>
      </c>
      <c r="BS527">
        <v>0</v>
      </c>
      <c r="BT527">
        <v>0</v>
      </c>
      <c r="BU527">
        <v>34797</v>
      </c>
      <c r="BV527" t="s">
        <v>967</v>
      </c>
      <c r="BW527">
        <v>0</v>
      </c>
      <c r="BX527" t="s">
        <v>107</v>
      </c>
      <c r="BY527" t="s">
        <v>109</v>
      </c>
      <c r="BZ527" s="12">
        <f t="shared" si="292"/>
        <v>100</v>
      </c>
      <c r="CA527" s="12">
        <v>83.24</v>
      </c>
      <c r="CB527" s="12">
        <v>0</v>
      </c>
      <c r="CC527" s="12">
        <v>11.79</v>
      </c>
      <c r="CD527" s="12">
        <v>0</v>
      </c>
      <c r="CE527" s="12">
        <v>0</v>
      </c>
      <c r="CF527" s="12">
        <v>0</v>
      </c>
      <c r="CG527" s="12">
        <v>0</v>
      </c>
      <c r="CH527" s="12">
        <v>0</v>
      </c>
      <c r="CI527" s="12">
        <v>0</v>
      </c>
      <c r="CJ527" s="12">
        <v>0</v>
      </c>
      <c r="CK527" s="12">
        <v>0</v>
      </c>
      <c r="CL527" s="12">
        <v>0</v>
      </c>
      <c r="CM527" s="12">
        <v>0</v>
      </c>
      <c r="CN527" s="12">
        <v>4.97</v>
      </c>
      <c r="CO527" t="s">
        <v>107</v>
      </c>
      <c r="CP527" s="12">
        <v>0</v>
      </c>
      <c r="CQ527" t="s">
        <v>107</v>
      </c>
      <c r="CR527" s="12">
        <f t="shared" si="288"/>
        <v>11.79</v>
      </c>
      <c r="CS527" s="12">
        <f t="shared" si="289"/>
        <v>0</v>
      </c>
      <c r="CT527" s="12">
        <f t="shared" si="290"/>
        <v>0</v>
      </c>
      <c r="CU527" s="12">
        <f t="shared" si="291"/>
        <v>4.97</v>
      </c>
      <c r="CV527" t="s">
        <v>322</v>
      </c>
      <c r="CW527" t="s">
        <v>107</v>
      </c>
      <c r="CX527" t="s">
        <v>110</v>
      </c>
    </row>
    <row r="528" spans="1:102" x14ac:dyDescent="0.2">
      <c r="A528">
        <v>2021</v>
      </c>
      <c r="B528">
        <v>117</v>
      </c>
      <c r="C528" t="s">
        <v>180</v>
      </c>
      <c r="D528" s="12">
        <v>16823</v>
      </c>
      <c r="E528" t="s">
        <v>136</v>
      </c>
      <c r="F528" t="s">
        <v>137</v>
      </c>
      <c r="G528" t="s">
        <v>106</v>
      </c>
      <c r="H528" t="s">
        <v>107</v>
      </c>
      <c r="I528" t="s">
        <v>106</v>
      </c>
      <c r="J528">
        <v>2018</v>
      </c>
      <c r="K528">
        <v>3</v>
      </c>
      <c r="L528" t="s">
        <v>122</v>
      </c>
      <c r="M528" t="s">
        <v>122</v>
      </c>
      <c r="N528" t="s">
        <v>356</v>
      </c>
      <c r="O528" s="3">
        <v>60220</v>
      </c>
      <c r="P528" s="3">
        <v>31126</v>
      </c>
      <c r="Q528" s="3">
        <v>60000</v>
      </c>
      <c r="R528" s="4">
        <v>0.99634672866157403</v>
      </c>
      <c r="S528" s="5">
        <f t="shared" si="295"/>
        <v>31126</v>
      </c>
      <c r="T528" s="5">
        <v>4668.8999999999996</v>
      </c>
      <c r="U528" s="5">
        <v>0</v>
      </c>
      <c r="V528" s="5">
        <v>20231.900000000001</v>
      </c>
      <c r="W528" s="5">
        <v>0</v>
      </c>
      <c r="X528" s="5">
        <v>3735.12</v>
      </c>
      <c r="Y528" s="5">
        <v>2490.08</v>
      </c>
      <c r="Z528" s="5">
        <v>0</v>
      </c>
      <c r="AA528" s="5">
        <v>0</v>
      </c>
      <c r="AB528" s="5">
        <v>0</v>
      </c>
      <c r="AC528" s="5">
        <v>0</v>
      </c>
      <c r="AD528" s="5">
        <v>0</v>
      </c>
      <c r="AE528" s="5">
        <f>P528*(AX528/100)</f>
        <v>0</v>
      </c>
      <c r="AF528" s="5">
        <f>P528*(AY528/100)</f>
        <v>0</v>
      </c>
      <c r="AG528" s="5">
        <v>0</v>
      </c>
      <c r="AH528" s="5">
        <v>0</v>
      </c>
      <c r="AI528" t="s">
        <v>107</v>
      </c>
      <c r="AJ528" s="3">
        <v>0</v>
      </c>
      <c r="AK528" t="s">
        <v>107</v>
      </c>
      <c r="AL528" s="6">
        <f t="shared" si="285"/>
        <v>100</v>
      </c>
      <c r="AM528" s="6">
        <v>15</v>
      </c>
      <c r="AN528" s="6">
        <v>0</v>
      </c>
      <c r="AO528" s="6">
        <v>65</v>
      </c>
      <c r="AP528" s="6">
        <v>0</v>
      </c>
      <c r="AQ528" s="6">
        <v>12</v>
      </c>
      <c r="AR528" s="6">
        <v>8</v>
      </c>
      <c r="AS528" s="6">
        <v>0</v>
      </c>
      <c r="AT528" s="6">
        <v>0</v>
      </c>
      <c r="AU528" s="6">
        <v>0</v>
      </c>
      <c r="AV528" s="6">
        <v>0</v>
      </c>
      <c r="AW528" s="6">
        <v>0</v>
      </c>
      <c r="AX528" s="6">
        <v>0</v>
      </c>
      <c r="AY528" s="6">
        <v>0</v>
      </c>
      <c r="AZ528" s="6" t="s">
        <v>107</v>
      </c>
      <c r="BA528" s="6">
        <v>0</v>
      </c>
      <c r="BB528" s="6" t="s">
        <v>107</v>
      </c>
      <c r="BC528" s="6">
        <v>0</v>
      </c>
      <c r="BD528" s="6" t="s">
        <v>107</v>
      </c>
      <c r="BE528" s="12">
        <f t="shared" si="286"/>
        <v>65</v>
      </c>
      <c r="BF528" s="12">
        <f t="shared" si="287"/>
        <v>0</v>
      </c>
      <c r="BG528" s="3">
        <f t="shared" si="283"/>
        <v>31126</v>
      </c>
      <c r="BH528">
        <v>7781.5</v>
      </c>
      <c r="BI528">
        <v>0</v>
      </c>
      <c r="BJ528">
        <v>0</v>
      </c>
      <c r="BK528">
        <v>23344.5</v>
      </c>
      <c r="BL528">
        <v>0</v>
      </c>
      <c r="BM528">
        <v>0</v>
      </c>
      <c r="BN528">
        <v>0</v>
      </c>
      <c r="BO528">
        <v>0</v>
      </c>
      <c r="BP528">
        <v>0</v>
      </c>
      <c r="BQ528">
        <v>0</v>
      </c>
      <c r="BR528">
        <v>0</v>
      </c>
      <c r="BS528">
        <v>0</v>
      </c>
      <c r="BT528">
        <v>0</v>
      </c>
      <c r="BU528">
        <v>0</v>
      </c>
      <c r="BV528" t="s">
        <v>107</v>
      </c>
      <c r="BW528">
        <v>0</v>
      </c>
      <c r="BX528" t="s">
        <v>107</v>
      </c>
      <c r="BY528" t="s">
        <v>109</v>
      </c>
      <c r="BZ528" s="12">
        <f t="shared" si="292"/>
        <v>100</v>
      </c>
      <c r="CA528" s="12">
        <v>25</v>
      </c>
      <c r="CB528" s="12">
        <v>0</v>
      </c>
      <c r="CC528" s="12">
        <v>0</v>
      </c>
      <c r="CD528" s="12">
        <v>75</v>
      </c>
      <c r="CE528" s="12">
        <v>0</v>
      </c>
      <c r="CF528" s="12">
        <v>0</v>
      </c>
      <c r="CG528" s="12">
        <v>0</v>
      </c>
      <c r="CH528" s="12">
        <v>0</v>
      </c>
      <c r="CI528" s="12">
        <v>0</v>
      </c>
      <c r="CJ528" s="12">
        <v>0</v>
      </c>
      <c r="CK528" s="12">
        <v>0</v>
      </c>
      <c r="CL528" s="12">
        <v>0</v>
      </c>
      <c r="CM528" s="12">
        <v>0</v>
      </c>
      <c r="CN528" s="12">
        <v>0</v>
      </c>
      <c r="CO528" t="s">
        <v>107</v>
      </c>
      <c r="CP528" s="12">
        <v>0</v>
      </c>
      <c r="CQ528" t="s">
        <v>107</v>
      </c>
      <c r="CR528" s="12">
        <f t="shared" si="288"/>
        <v>0</v>
      </c>
      <c r="CS528" s="12">
        <f t="shared" si="289"/>
        <v>0</v>
      </c>
      <c r="CT528" s="12">
        <f t="shared" si="290"/>
        <v>0</v>
      </c>
      <c r="CU528" s="12">
        <f t="shared" si="291"/>
        <v>0</v>
      </c>
      <c r="CV528" t="s">
        <v>322</v>
      </c>
      <c r="CW528" t="s">
        <v>107</v>
      </c>
      <c r="CX528" t="s">
        <v>116</v>
      </c>
    </row>
    <row r="529" spans="1:102" x14ac:dyDescent="0.2">
      <c r="A529">
        <v>2021</v>
      </c>
      <c r="B529">
        <v>139</v>
      </c>
      <c r="C529" t="s">
        <v>135</v>
      </c>
      <c r="D529" s="12">
        <v>14519</v>
      </c>
      <c r="E529" t="s">
        <v>136</v>
      </c>
      <c r="F529" t="s">
        <v>137</v>
      </c>
      <c r="G529" t="s">
        <v>138</v>
      </c>
      <c r="H529" t="s">
        <v>107</v>
      </c>
      <c r="I529" t="s">
        <v>121</v>
      </c>
      <c r="J529">
        <v>2009</v>
      </c>
      <c r="K529">
        <v>12</v>
      </c>
      <c r="L529" t="s">
        <v>154</v>
      </c>
      <c r="M529" t="s">
        <v>149</v>
      </c>
      <c r="N529" t="s">
        <v>360</v>
      </c>
      <c r="O529" s="3">
        <v>8500000</v>
      </c>
      <c r="P529" s="3">
        <v>8500000</v>
      </c>
      <c r="Q529" s="3">
        <v>7900000</v>
      </c>
      <c r="R529" s="4">
        <v>0.92941176470588205</v>
      </c>
      <c r="S529" s="5">
        <f t="shared" si="295"/>
        <v>8500000</v>
      </c>
      <c r="T529" s="5">
        <v>1700000</v>
      </c>
      <c r="U529" s="5">
        <v>425000</v>
      </c>
      <c r="V529" s="5">
        <v>3400000</v>
      </c>
      <c r="W529" s="5">
        <v>0</v>
      </c>
      <c r="X529" s="5">
        <v>1275000</v>
      </c>
      <c r="Y529" s="5">
        <v>425000</v>
      </c>
      <c r="Z529" s="5">
        <v>1275000</v>
      </c>
      <c r="AA529" s="5">
        <v>0</v>
      </c>
      <c r="AB529" s="5">
        <v>0</v>
      </c>
      <c r="AC529" s="5">
        <v>0</v>
      </c>
      <c r="AD529" s="5">
        <v>0</v>
      </c>
      <c r="AE529" s="5">
        <v>0</v>
      </c>
      <c r="AF529" s="5">
        <v>0</v>
      </c>
      <c r="AG529" s="5" t="s">
        <v>107</v>
      </c>
      <c r="AH529" s="5">
        <v>0</v>
      </c>
      <c r="AI529" t="s">
        <v>107</v>
      </c>
      <c r="AJ529" s="3">
        <v>0</v>
      </c>
      <c r="AK529" t="s">
        <v>107</v>
      </c>
      <c r="AL529" s="6">
        <f t="shared" si="285"/>
        <v>100</v>
      </c>
      <c r="AM529" s="6">
        <v>20</v>
      </c>
      <c r="AN529" s="6">
        <v>5</v>
      </c>
      <c r="AO529" s="6">
        <v>40</v>
      </c>
      <c r="AP529" s="6">
        <v>0</v>
      </c>
      <c r="AQ529" s="6">
        <v>15</v>
      </c>
      <c r="AR529" s="6">
        <v>5</v>
      </c>
      <c r="AS529" s="6">
        <v>15</v>
      </c>
      <c r="AT529" s="6">
        <v>0</v>
      </c>
      <c r="AU529" s="6">
        <v>0</v>
      </c>
      <c r="AV529" s="6">
        <v>0</v>
      </c>
      <c r="AW529" s="6">
        <v>0</v>
      </c>
      <c r="AX529" s="6">
        <v>0</v>
      </c>
      <c r="AY529" s="6">
        <v>0</v>
      </c>
      <c r="AZ529" s="6" t="s">
        <v>107</v>
      </c>
      <c r="BA529" s="6">
        <v>0</v>
      </c>
      <c r="BB529" s="6" t="s">
        <v>107</v>
      </c>
      <c r="BC529" s="6">
        <v>0</v>
      </c>
      <c r="BD529" s="6" t="s">
        <v>107</v>
      </c>
      <c r="BE529" s="12">
        <f t="shared" si="286"/>
        <v>40</v>
      </c>
      <c r="BF529" s="12">
        <f t="shared" si="287"/>
        <v>15</v>
      </c>
      <c r="BG529" s="3">
        <f t="shared" si="283"/>
        <v>8500000</v>
      </c>
      <c r="BH529">
        <v>1020000</v>
      </c>
      <c r="BI529">
        <v>0</v>
      </c>
      <c r="BJ529">
        <v>425000</v>
      </c>
      <c r="BK529">
        <v>1700000</v>
      </c>
      <c r="BL529">
        <v>170000</v>
      </c>
      <c r="BM529">
        <v>170000</v>
      </c>
      <c r="BN529">
        <v>170000</v>
      </c>
      <c r="BO529">
        <v>0</v>
      </c>
      <c r="BP529">
        <v>680000</v>
      </c>
      <c r="BQ529">
        <v>1020000</v>
      </c>
      <c r="BR529">
        <v>0</v>
      </c>
      <c r="BS529">
        <v>0</v>
      </c>
      <c r="BT529">
        <v>3145000</v>
      </c>
      <c r="BU529">
        <v>0</v>
      </c>
      <c r="BV529" t="s">
        <v>107</v>
      </c>
      <c r="BW529">
        <v>0</v>
      </c>
      <c r="BX529" t="s">
        <v>107</v>
      </c>
      <c r="BY529" t="s">
        <v>109</v>
      </c>
      <c r="BZ529" s="12">
        <f t="shared" si="292"/>
        <v>100</v>
      </c>
      <c r="CA529" s="12">
        <v>12</v>
      </c>
      <c r="CB529" s="12">
        <v>0</v>
      </c>
      <c r="CC529" s="12">
        <v>5</v>
      </c>
      <c r="CD529" s="12">
        <v>20</v>
      </c>
      <c r="CE529" s="12">
        <v>2</v>
      </c>
      <c r="CF529" s="12">
        <v>2</v>
      </c>
      <c r="CG529" s="12">
        <v>2</v>
      </c>
      <c r="CH529" s="12">
        <v>0</v>
      </c>
      <c r="CI529" s="12">
        <v>8</v>
      </c>
      <c r="CJ529" s="12">
        <v>12</v>
      </c>
      <c r="CK529" s="12">
        <v>0</v>
      </c>
      <c r="CL529" s="12">
        <v>0</v>
      </c>
      <c r="CM529" s="12">
        <v>37</v>
      </c>
      <c r="CN529" s="12">
        <v>0</v>
      </c>
      <c r="CO529" t="s">
        <v>107</v>
      </c>
      <c r="CP529" s="12">
        <v>0</v>
      </c>
      <c r="CQ529" t="s">
        <v>107</v>
      </c>
      <c r="CR529" s="12">
        <f t="shared" si="288"/>
        <v>5</v>
      </c>
      <c r="CS529" s="12">
        <f t="shared" si="289"/>
        <v>4</v>
      </c>
      <c r="CT529" s="12">
        <f t="shared" si="290"/>
        <v>57</v>
      </c>
      <c r="CU529" s="12">
        <f t="shared" si="291"/>
        <v>0</v>
      </c>
      <c r="CV529" t="s">
        <v>322</v>
      </c>
      <c r="CW529" t="s">
        <v>107</v>
      </c>
      <c r="CX529" t="s">
        <v>110</v>
      </c>
    </row>
    <row r="530" spans="1:102" x14ac:dyDescent="0.2">
      <c r="A530">
        <v>2021</v>
      </c>
      <c r="B530">
        <v>173</v>
      </c>
      <c r="C530" t="s">
        <v>180</v>
      </c>
      <c r="D530" s="12">
        <v>15019</v>
      </c>
      <c r="E530" t="s">
        <v>136</v>
      </c>
      <c r="F530" t="s">
        <v>137</v>
      </c>
      <c r="G530" t="s">
        <v>120</v>
      </c>
      <c r="H530" t="s">
        <v>107</v>
      </c>
      <c r="I530" t="s">
        <v>121</v>
      </c>
      <c r="J530">
        <v>2015</v>
      </c>
      <c r="K530">
        <v>6</v>
      </c>
      <c r="L530" t="s">
        <v>131</v>
      </c>
      <c r="M530" t="s">
        <v>131</v>
      </c>
      <c r="N530" t="s">
        <v>356</v>
      </c>
      <c r="O530" s="3">
        <v>2864000</v>
      </c>
      <c r="P530" s="3">
        <v>2850000</v>
      </c>
      <c r="Q530" s="3">
        <v>2810000</v>
      </c>
      <c r="R530" s="4">
        <v>0.98114525139664799</v>
      </c>
      <c r="S530" s="5">
        <f t="shared" si="295"/>
        <v>2870000</v>
      </c>
      <c r="T530" s="5">
        <v>1124000</v>
      </c>
      <c r="U530" s="5">
        <v>0</v>
      </c>
      <c r="V530" s="5">
        <v>0</v>
      </c>
      <c r="W530" s="5">
        <v>0</v>
      </c>
      <c r="X530" s="5">
        <v>441000</v>
      </c>
      <c r="Y530" s="5">
        <v>163000</v>
      </c>
      <c r="Z530" s="5">
        <v>20000</v>
      </c>
      <c r="AA530" s="5">
        <v>0</v>
      </c>
      <c r="AB530" s="5">
        <v>150000</v>
      </c>
      <c r="AC530" s="5">
        <v>972000</v>
      </c>
      <c r="AD530" s="5">
        <v>0</v>
      </c>
      <c r="AE530" s="5">
        <v>0</v>
      </c>
      <c r="AF530" s="5">
        <v>0</v>
      </c>
      <c r="AG530" s="5" t="s">
        <v>107</v>
      </c>
      <c r="AH530" s="5">
        <v>0</v>
      </c>
      <c r="AI530" t="s">
        <v>107</v>
      </c>
      <c r="AJ530" s="3">
        <v>0</v>
      </c>
      <c r="AK530" t="s">
        <v>107</v>
      </c>
      <c r="AL530" s="6">
        <f t="shared" si="285"/>
        <v>100.7</v>
      </c>
      <c r="AM530" s="6">
        <v>39.44</v>
      </c>
      <c r="AN530" s="6">
        <v>0</v>
      </c>
      <c r="AO530" s="6">
        <v>0</v>
      </c>
      <c r="AP530" s="6">
        <v>0</v>
      </c>
      <c r="AQ530" s="6">
        <v>15.47</v>
      </c>
      <c r="AR530" s="6">
        <v>5.72</v>
      </c>
      <c r="AS530" s="6">
        <v>0.7</v>
      </c>
      <c r="AT530" s="6">
        <v>0</v>
      </c>
      <c r="AU530" s="6">
        <v>5.26</v>
      </c>
      <c r="AV530" s="6">
        <v>34.11</v>
      </c>
      <c r="AW530" s="6">
        <v>0</v>
      </c>
      <c r="AX530" s="6">
        <v>0</v>
      </c>
      <c r="AY530" s="6">
        <v>0</v>
      </c>
      <c r="AZ530" s="6" t="s">
        <v>107</v>
      </c>
      <c r="BA530" s="6">
        <v>0</v>
      </c>
      <c r="BB530" s="6" t="s">
        <v>107</v>
      </c>
      <c r="BC530" s="6">
        <v>0</v>
      </c>
      <c r="BD530" s="6" t="s">
        <v>107</v>
      </c>
      <c r="BE530" s="12">
        <f t="shared" si="286"/>
        <v>0</v>
      </c>
      <c r="BF530" s="12">
        <f t="shared" si="287"/>
        <v>40.07</v>
      </c>
      <c r="BG530" s="3">
        <f t="shared" si="283"/>
        <v>2850000</v>
      </c>
      <c r="BH530">
        <v>0</v>
      </c>
      <c r="BI530">
        <v>1425000</v>
      </c>
      <c r="BJ530">
        <v>285000</v>
      </c>
      <c r="BK530">
        <v>114000</v>
      </c>
      <c r="BL530">
        <v>570000</v>
      </c>
      <c r="BM530">
        <v>285000</v>
      </c>
      <c r="BN530">
        <v>114000</v>
      </c>
      <c r="BO530">
        <v>0</v>
      </c>
      <c r="BP530">
        <v>0</v>
      </c>
      <c r="BQ530">
        <v>0</v>
      </c>
      <c r="BR530">
        <v>0</v>
      </c>
      <c r="BS530">
        <v>0</v>
      </c>
      <c r="BT530">
        <v>57000</v>
      </c>
      <c r="BU530">
        <v>0</v>
      </c>
      <c r="BV530" t="s">
        <v>107</v>
      </c>
      <c r="BW530">
        <v>0</v>
      </c>
      <c r="BX530" t="s">
        <v>107</v>
      </c>
      <c r="BY530" t="s">
        <v>109</v>
      </c>
      <c r="BZ530" s="12">
        <f t="shared" si="292"/>
        <v>100</v>
      </c>
      <c r="CA530" s="12">
        <v>0</v>
      </c>
      <c r="CB530" s="12">
        <v>50</v>
      </c>
      <c r="CC530" s="12">
        <v>10</v>
      </c>
      <c r="CD530" s="12">
        <v>4</v>
      </c>
      <c r="CE530" s="12">
        <v>20</v>
      </c>
      <c r="CF530" s="12">
        <v>10</v>
      </c>
      <c r="CG530" s="12">
        <v>4</v>
      </c>
      <c r="CH530" s="12">
        <v>0</v>
      </c>
      <c r="CI530" s="12">
        <v>0</v>
      </c>
      <c r="CJ530" s="12">
        <v>0</v>
      </c>
      <c r="CK530" s="12">
        <v>0</v>
      </c>
      <c r="CL530" s="12">
        <v>0</v>
      </c>
      <c r="CM530" s="12">
        <v>2</v>
      </c>
      <c r="CN530" s="12">
        <v>0</v>
      </c>
      <c r="CO530" t="s">
        <v>107</v>
      </c>
      <c r="CP530" s="12">
        <v>0</v>
      </c>
      <c r="CQ530" t="s">
        <v>107</v>
      </c>
      <c r="CR530" s="12">
        <f t="shared" si="288"/>
        <v>60</v>
      </c>
      <c r="CS530" s="12">
        <f t="shared" si="289"/>
        <v>30</v>
      </c>
      <c r="CT530" s="12">
        <f t="shared" si="290"/>
        <v>2</v>
      </c>
      <c r="CU530" s="12">
        <f t="shared" si="291"/>
        <v>0</v>
      </c>
      <c r="CV530" t="s">
        <v>322</v>
      </c>
      <c r="CW530" t="s">
        <v>107</v>
      </c>
      <c r="CX530" t="s">
        <v>110</v>
      </c>
    </row>
    <row r="531" spans="1:102" x14ac:dyDescent="0.2">
      <c r="A531">
        <v>2021</v>
      </c>
      <c r="B531">
        <v>107</v>
      </c>
      <c r="C531" t="s">
        <v>204</v>
      </c>
      <c r="D531" s="12">
        <v>59802</v>
      </c>
      <c r="E531" t="s">
        <v>205</v>
      </c>
      <c r="F531" t="s">
        <v>114</v>
      </c>
      <c r="G531" t="s">
        <v>142</v>
      </c>
      <c r="H531" t="s">
        <v>107</v>
      </c>
      <c r="I531" t="s">
        <v>143</v>
      </c>
      <c r="J531">
        <v>2003</v>
      </c>
      <c r="K531">
        <v>8</v>
      </c>
      <c r="L531" t="s">
        <v>131</v>
      </c>
      <c r="M531" t="s">
        <v>131</v>
      </c>
      <c r="N531" t="s">
        <v>356</v>
      </c>
      <c r="O531" s="3">
        <v>4699446</v>
      </c>
      <c r="P531" s="3">
        <v>4545595</v>
      </c>
      <c r="Q531" s="3">
        <v>4491394</v>
      </c>
      <c r="R531" s="4">
        <v>0.95572839862400805</v>
      </c>
      <c r="S531" s="5">
        <f t="shared" si="295"/>
        <v>4545592</v>
      </c>
      <c r="T531" s="5">
        <v>1641157</v>
      </c>
      <c r="U531" s="5">
        <v>46463</v>
      </c>
      <c r="V531" s="5">
        <v>346635</v>
      </c>
      <c r="W531" s="5">
        <v>0</v>
      </c>
      <c r="X531" s="5">
        <v>1156625</v>
      </c>
      <c r="Y531" s="5">
        <v>936860</v>
      </c>
      <c r="Z531" s="5">
        <v>62513</v>
      </c>
      <c r="AA531" s="5">
        <v>0</v>
      </c>
      <c r="AB531" s="5">
        <v>0</v>
      </c>
      <c r="AC531" s="5">
        <v>336279</v>
      </c>
      <c r="AD531" s="5">
        <v>0</v>
      </c>
      <c r="AE531" s="5">
        <v>19060</v>
      </c>
      <c r="AF531" s="5">
        <v>0</v>
      </c>
      <c r="AG531" s="5" t="s">
        <v>107</v>
      </c>
      <c r="AH531" s="5">
        <v>0</v>
      </c>
      <c r="AI531" t="s">
        <v>107</v>
      </c>
      <c r="AJ531" s="3">
        <v>0</v>
      </c>
      <c r="AK531" t="s">
        <v>107</v>
      </c>
      <c r="AL531" s="6">
        <f t="shared" si="285"/>
        <v>100.00000000000001</v>
      </c>
      <c r="AM531" s="6">
        <v>36.1</v>
      </c>
      <c r="AN531" s="6">
        <v>1.02</v>
      </c>
      <c r="AO531" s="6">
        <v>7.63</v>
      </c>
      <c r="AP531" s="6">
        <v>0</v>
      </c>
      <c r="AQ531" s="6">
        <v>25.44</v>
      </c>
      <c r="AR531" s="6">
        <v>20.61</v>
      </c>
      <c r="AS531" s="6">
        <v>1.38</v>
      </c>
      <c r="AT531" s="6">
        <v>0</v>
      </c>
      <c r="AU531" s="6">
        <v>0</v>
      </c>
      <c r="AV531" s="6">
        <v>7.4</v>
      </c>
      <c r="AW531" s="6">
        <v>0</v>
      </c>
      <c r="AX531" s="6">
        <v>0.42</v>
      </c>
      <c r="AY531" s="6">
        <v>0</v>
      </c>
      <c r="AZ531" s="6" t="s">
        <v>107</v>
      </c>
      <c r="BA531" s="6">
        <v>0</v>
      </c>
      <c r="BB531" s="6" t="s">
        <v>107</v>
      </c>
      <c r="BC531" s="6">
        <v>0</v>
      </c>
      <c r="BD531" s="6" t="s">
        <v>107</v>
      </c>
      <c r="BE531" s="12">
        <f t="shared" si="286"/>
        <v>7.63</v>
      </c>
      <c r="BF531" s="12">
        <f t="shared" si="287"/>
        <v>9.2000000000000011</v>
      </c>
      <c r="BG531" s="3">
        <f t="shared" si="283"/>
        <v>4545595.0000000019</v>
      </c>
      <c r="BH531">
        <v>318191.65000000002</v>
      </c>
      <c r="BI531">
        <v>1954605.85</v>
      </c>
      <c r="BJ531">
        <v>681839.25</v>
      </c>
      <c r="BK531">
        <v>1181854.7</v>
      </c>
      <c r="BL531">
        <v>90911.9</v>
      </c>
      <c r="BM531">
        <v>0</v>
      </c>
      <c r="BN531">
        <v>0</v>
      </c>
      <c r="BO531">
        <v>0</v>
      </c>
      <c r="BP531">
        <v>45455.95</v>
      </c>
      <c r="BQ531">
        <v>90911.9</v>
      </c>
      <c r="BR531">
        <v>45455.95</v>
      </c>
      <c r="BS531">
        <v>0</v>
      </c>
      <c r="BT531">
        <v>0</v>
      </c>
      <c r="BU531">
        <v>90911.9</v>
      </c>
      <c r="BV531" t="s">
        <v>107</v>
      </c>
      <c r="BW531">
        <v>45455.95</v>
      </c>
      <c r="BX531" t="s">
        <v>107</v>
      </c>
      <c r="BY531" t="s">
        <v>109</v>
      </c>
      <c r="BZ531" s="12">
        <f t="shared" si="292"/>
        <v>100</v>
      </c>
      <c r="CA531" s="12">
        <v>7</v>
      </c>
      <c r="CB531" s="12">
        <v>43</v>
      </c>
      <c r="CC531" s="12">
        <v>15</v>
      </c>
      <c r="CD531" s="12">
        <v>26</v>
      </c>
      <c r="CE531" s="12">
        <v>2</v>
      </c>
      <c r="CF531" s="12">
        <v>0</v>
      </c>
      <c r="CG531" s="12">
        <v>0</v>
      </c>
      <c r="CH531" s="12">
        <v>0</v>
      </c>
      <c r="CI531" s="12">
        <v>1</v>
      </c>
      <c r="CJ531" s="12">
        <v>2</v>
      </c>
      <c r="CK531" s="12">
        <v>1</v>
      </c>
      <c r="CL531" s="12">
        <v>0</v>
      </c>
      <c r="CM531" s="12">
        <v>0</v>
      </c>
      <c r="CN531" s="12">
        <v>2</v>
      </c>
      <c r="CO531" t="s">
        <v>968</v>
      </c>
      <c r="CP531" s="12">
        <v>1</v>
      </c>
      <c r="CQ531" t="s">
        <v>107</v>
      </c>
      <c r="CR531" s="12">
        <f t="shared" si="288"/>
        <v>58</v>
      </c>
      <c r="CS531" s="12">
        <f t="shared" si="289"/>
        <v>2</v>
      </c>
      <c r="CT531" s="12">
        <f t="shared" si="290"/>
        <v>4</v>
      </c>
      <c r="CU531" s="12">
        <f t="shared" si="291"/>
        <v>3</v>
      </c>
      <c r="CV531" t="s">
        <v>109</v>
      </c>
      <c r="CW531" s="5">
        <v>6000</v>
      </c>
      <c r="CX531" t="s">
        <v>110</v>
      </c>
    </row>
    <row r="532" spans="1:102" x14ac:dyDescent="0.2">
      <c r="A532">
        <v>2021</v>
      </c>
      <c r="B532">
        <v>130</v>
      </c>
      <c r="C532" t="s">
        <v>917</v>
      </c>
      <c r="D532" s="12">
        <v>89407</v>
      </c>
      <c r="E532" t="s">
        <v>205</v>
      </c>
      <c r="F532" t="s">
        <v>114</v>
      </c>
      <c r="G532" t="s">
        <v>106</v>
      </c>
      <c r="H532" t="s">
        <v>107</v>
      </c>
      <c r="I532" t="s">
        <v>106</v>
      </c>
      <c r="J532">
        <v>2016</v>
      </c>
      <c r="K532">
        <v>5</v>
      </c>
      <c r="L532" t="s">
        <v>122</v>
      </c>
      <c r="M532" t="s">
        <v>122</v>
      </c>
      <c r="N532" t="s">
        <v>381</v>
      </c>
      <c r="O532" s="3">
        <v>200000</v>
      </c>
      <c r="P532" s="3">
        <v>127000</v>
      </c>
      <c r="Q532" s="3">
        <v>95000</v>
      </c>
      <c r="R532" s="4">
        <v>0.47499999999999998</v>
      </c>
      <c r="S532" s="5">
        <f t="shared" si="295"/>
        <v>127000</v>
      </c>
      <c r="T532" s="5">
        <v>88900</v>
      </c>
      <c r="U532" s="5">
        <v>0</v>
      </c>
      <c r="V532" s="5">
        <v>12700</v>
      </c>
      <c r="W532" s="5">
        <v>0</v>
      </c>
      <c r="X532" s="5">
        <v>0</v>
      </c>
      <c r="Y532" s="5">
        <v>6350</v>
      </c>
      <c r="Z532" s="5">
        <v>0</v>
      </c>
      <c r="AA532" s="5">
        <v>16510</v>
      </c>
      <c r="AB532" s="5">
        <v>2540</v>
      </c>
      <c r="AC532" s="5">
        <v>0</v>
      </c>
      <c r="AD532" s="5">
        <v>0</v>
      </c>
      <c r="AE532" s="5">
        <f>P532*(AX532/100)</f>
        <v>0</v>
      </c>
      <c r="AF532" s="5">
        <f>P532*(AY532/100)</f>
        <v>0</v>
      </c>
      <c r="AG532" s="5" t="s">
        <v>107</v>
      </c>
      <c r="AH532" s="5">
        <v>0</v>
      </c>
      <c r="AI532" t="s">
        <v>107</v>
      </c>
      <c r="AJ532" s="3">
        <v>0</v>
      </c>
      <c r="AK532" t="s">
        <v>107</v>
      </c>
      <c r="AL532" s="6">
        <f t="shared" si="285"/>
        <v>100</v>
      </c>
      <c r="AM532" s="6">
        <v>70</v>
      </c>
      <c r="AN532" s="6">
        <v>0</v>
      </c>
      <c r="AO532" s="6">
        <v>10</v>
      </c>
      <c r="AP532" s="6">
        <v>0</v>
      </c>
      <c r="AQ532" s="6">
        <v>0</v>
      </c>
      <c r="AR532" s="6">
        <v>5</v>
      </c>
      <c r="AS532" s="6">
        <v>0</v>
      </c>
      <c r="AT532" s="6">
        <v>13</v>
      </c>
      <c r="AU532" s="6">
        <v>2</v>
      </c>
      <c r="AV532" s="6">
        <v>0</v>
      </c>
      <c r="AW532" s="6">
        <v>0</v>
      </c>
      <c r="AX532" s="6">
        <v>0</v>
      </c>
      <c r="AY532" s="6">
        <v>0</v>
      </c>
      <c r="AZ532" s="6" t="s">
        <v>107</v>
      </c>
      <c r="BA532" s="6">
        <v>0</v>
      </c>
      <c r="BB532" s="6" t="s">
        <v>107</v>
      </c>
      <c r="BC532" s="6">
        <v>0</v>
      </c>
      <c r="BD532" s="6" t="s">
        <v>107</v>
      </c>
      <c r="BE532" s="12">
        <f t="shared" si="286"/>
        <v>10</v>
      </c>
      <c r="BF532" s="12">
        <f t="shared" si="287"/>
        <v>15</v>
      </c>
      <c r="BG532" s="3">
        <f t="shared" si="283"/>
        <v>127000</v>
      </c>
      <c r="BH532">
        <v>95250</v>
      </c>
      <c r="BI532">
        <v>0</v>
      </c>
      <c r="BJ532">
        <v>0</v>
      </c>
      <c r="BK532">
        <v>12700</v>
      </c>
      <c r="BL532">
        <v>0</v>
      </c>
      <c r="BM532">
        <v>0</v>
      </c>
      <c r="BN532">
        <v>0</v>
      </c>
      <c r="BO532">
        <v>0</v>
      </c>
      <c r="BP532">
        <v>0</v>
      </c>
      <c r="BQ532">
        <v>0</v>
      </c>
      <c r="BR532">
        <v>0</v>
      </c>
      <c r="BS532">
        <v>0</v>
      </c>
      <c r="BT532">
        <v>19050</v>
      </c>
      <c r="BU532">
        <v>0</v>
      </c>
      <c r="BV532" t="s">
        <v>107</v>
      </c>
      <c r="BW532">
        <v>0</v>
      </c>
      <c r="BX532" t="s">
        <v>107</v>
      </c>
      <c r="BY532" t="s">
        <v>109</v>
      </c>
      <c r="BZ532" s="12">
        <f t="shared" si="292"/>
        <v>100</v>
      </c>
      <c r="CA532" s="12">
        <v>75</v>
      </c>
      <c r="CB532" s="12">
        <v>0</v>
      </c>
      <c r="CC532" s="12">
        <v>0</v>
      </c>
      <c r="CD532" s="12">
        <v>10</v>
      </c>
      <c r="CE532" s="12">
        <v>0</v>
      </c>
      <c r="CF532" s="12">
        <v>0</v>
      </c>
      <c r="CG532" s="12">
        <v>0</v>
      </c>
      <c r="CH532" s="12">
        <v>0</v>
      </c>
      <c r="CI532" s="12">
        <v>0</v>
      </c>
      <c r="CJ532" s="12">
        <v>0</v>
      </c>
      <c r="CK532" s="12">
        <v>0</v>
      </c>
      <c r="CL532" s="12">
        <v>0</v>
      </c>
      <c r="CM532" s="12">
        <v>15</v>
      </c>
      <c r="CN532" s="12">
        <v>0</v>
      </c>
      <c r="CO532" t="s">
        <v>107</v>
      </c>
      <c r="CP532" s="12">
        <v>0</v>
      </c>
      <c r="CQ532" t="s">
        <v>107</v>
      </c>
      <c r="CR532" s="12">
        <f t="shared" si="288"/>
        <v>0</v>
      </c>
      <c r="CS532" s="12">
        <f t="shared" si="289"/>
        <v>0</v>
      </c>
      <c r="CT532" s="12">
        <f t="shared" si="290"/>
        <v>15</v>
      </c>
      <c r="CU532" s="12">
        <f t="shared" si="291"/>
        <v>0</v>
      </c>
      <c r="CV532" t="s">
        <v>322</v>
      </c>
      <c r="CW532" t="s">
        <v>107</v>
      </c>
      <c r="CX532" t="s">
        <v>110</v>
      </c>
    </row>
    <row r="533" spans="1:102" x14ac:dyDescent="0.2">
      <c r="A533">
        <v>2021</v>
      </c>
      <c r="B533">
        <v>106</v>
      </c>
      <c r="C533" t="s">
        <v>334</v>
      </c>
      <c r="D533" s="12">
        <v>80239</v>
      </c>
      <c r="E533" t="s">
        <v>205</v>
      </c>
      <c r="F533" t="s">
        <v>114</v>
      </c>
      <c r="G533" t="s">
        <v>120</v>
      </c>
      <c r="H533" t="s">
        <v>107</v>
      </c>
      <c r="I533" t="s">
        <v>121</v>
      </c>
      <c r="J533">
        <v>2020</v>
      </c>
      <c r="K533">
        <v>1</v>
      </c>
      <c r="L533" t="s">
        <v>108</v>
      </c>
      <c r="M533" t="s">
        <v>108</v>
      </c>
      <c r="N533" t="s">
        <v>360</v>
      </c>
      <c r="O533" s="3">
        <v>204000</v>
      </c>
      <c r="P533" s="3">
        <v>91000</v>
      </c>
      <c r="Q533" s="3">
        <v>36000</v>
      </c>
      <c r="R533" s="4">
        <v>0.17647058823529399</v>
      </c>
      <c r="S533" s="5">
        <f t="shared" si="295"/>
        <v>91000</v>
      </c>
      <c r="T533" s="5">
        <v>72800</v>
      </c>
      <c r="U533" s="5">
        <v>0</v>
      </c>
      <c r="V533" s="5">
        <v>4550</v>
      </c>
      <c r="W533" s="5">
        <v>0</v>
      </c>
      <c r="X533" s="5">
        <v>0</v>
      </c>
      <c r="Y533" s="5">
        <v>9100</v>
      </c>
      <c r="Z533" s="5">
        <v>0</v>
      </c>
      <c r="AA533" s="5">
        <v>4550</v>
      </c>
      <c r="AB533" s="5">
        <v>0</v>
      </c>
      <c r="AC533" s="5">
        <v>0</v>
      </c>
      <c r="AD533" s="5">
        <v>0</v>
      </c>
      <c r="AE533" s="5">
        <f>P533*(AX533/100)</f>
        <v>0</v>
      </c>
      <c r="AF533" s="5">
        <f>P533*(AY533/100)</f>
        <v>0</v>
      </c>
      <c r="AG533" s="5" t="s">
        <v>107</v>
      </c>
      <c r="AH533" s="5">
        <v>0</v>
      </c>
      <c r="AI533" t="s">
        <v>107</v>
      </c>
      <c r="AJ533" s="3">
        <v>0</v>
      </c>
      <c r="AK533" t="s">
        <v>107</v>
      </c>
      <c r="AL533" s="6">
        <f t="shared" si="285"/>
        <v>100</v>
      </c>
      <c r="AM533" s="6">
        <v>80</v>
      </c>
      <c r="AN533" s="6">
        <v>0</v>
      </c>
      <c r="AO533" s="6">
        <v>5</v>
      </c>
      <c r="AP533" s="6">
        <v>0</v>
      </c>
      <c r="AQ533" s="6">
        <v>0</v>
      </c>
      <c r="AR533" s="6">
        <v>10</v>
      </c>
      <c r="AS533" s="6">
        <v>0</v>
      </c>
      <c r="AT533" s="6">
        <v>5</v>
      </c>
      <c r="AU533" s="6">
        <v>0</v>
      </c>
      <c r="AV533" s="6">
        <v>0</v>
      </c>
      <c r="AW533" s="6">
        <v>0</v>
      </c>
      <c r="AX533" s="6">
        <v>0</v>
      </c>
      <c r="AY533" s="6">
        <v>0</v>
      </c>
      <c r="AZ533" s="6" t="s">
        <v>107</v>
      </c>
      <c r="BA533" s="6">
        <v>0</v>
      </c>
      <c r="BB533" s="6" t="s">
        <v>107</v>
      </c>
      <c r="BC533" s="6">
        <v>0</v>
      </c>
      <c r="BD533" s="6" t="s">
        <v>107</v>
      </c>
      <c r="BE533" s="12">
        <f t="shared" si="286"/>
        <v>5</v>
      </c>
      <c r="BF533" s="12">
        <f t="shared" si="287"/>
        <v>5</v>
      </c>
      <c r="BG533" s="3">
        <f t="shared" si="283"/>
        <v>91000</v>
      </c>
      <c r="BH533">
        <v>4550</v>
      </c>
      <c r="BI533">
        <v>0</v>
      </c>
      <c r="BJ533">
        <v>9100</v>
      </c>
      <c r="BK533">
        <v>4550</v>
      </c>
      <c r="BL533">
        <v>9100</v>
      </c>
      <c r="BM533">
        <v>0</v>
      </c>
      <c r="BN533">
        <v>0</v>
      </c>
      <c r="BO533">
        <v>0</v>
      </c>
      <c r="BP533">
        <v>0</v>
      </c>
      <c r="BQ533">
        <v>0</v>
      </c>
      <c r="BR533">
        <v>0</v>
      </c>
      <c r="BS533">
        <v>0</v>
      </c>
      <c r="BT533">
        <v>63700</v>
      </c>
      <c r="BU533">
        <v>0</v>
      </c>
      <c r="BV533" t="s">
        <v>107</v>
      </c>
      <c r="BW533">
        <v>0</v>
      </c>
      <c r="BX533" t="s">
        <v>107</v>
      </c>
      <c r="BY533" t="s">
        <v>109</v>
      </c>
      <c r="BZ533" s="12">
        <f t="shared" si="292"/>
        <v>100</v>
      </c>
      <c r="CA533" s="12">
        <v>5</v>
      </c>
      <c r="CB533" s="12">
        <v>0</v>
      </c>
      <c r="CC533" s="12">
        <v>10</v>
      </c>
      <c r="CD533" s="12">
        <v>5</v>
      </c>
      <c r="CE533" s="12">
        <v>10</v>
      </c>
      <c r="CF533" s="12">
        <v>0</v>
      </c>
      <c r="CG533" s="12">
        <v>0</v>
      </c>
      <c r="CH533" s="12">
        <v>0</v>
      </c>
      <c r="CI533" s="12">
        <v>0</v>
      </c>
      <c r="CJ533" s="12">
        <v>0</v>
      </c>
      <c r="CK533" s="12">
        <v>0</v>
      </c>
      <c r="CL533" s="12">
        <v>0</v>
      </c>
      <c r="CM533" s="12">
        <v>70</v>
      </c>
      <c r="CN533" s="12">
        <v>0</v>
      </c>
      <c r="CO533" t="s">
        <v>107</v>
      </c>
      <c r="CP533" s="12">
        <v>0</v>
      </c>
      <c r="CQ533" t="s">
        <v>107</v>
      </c>
      <c r="CR533" s="12">
        <f t="shared" si="288"/>
        <v>10</v>
      </c>
      <c r="CS533" s="12">
        <f t="shared" si="289"/>
        <v>10</v>
      </c>
      <c r="CT533" s="12">
        <f t="shared" si="290"/>
        <v>70</v>
      </c>
      <c r="CU533" s="12">
        <f t="shared" si="291"/>
        <v>0</v>
      </c>
      <c r="CV533" t="s">
        <v>322</v>
      </c>
      <c r="CW533" t="s">
        <v>107</v>
      </c>
      <c r="CX533" t="s">
        <v>126</v>
      </c>
    </row>
    <row r="534" spans="1:102" x14ac:dyDescent="0.2">
      <c r="A534">
        <v>2021</v>
      </c>
      <c r="B534">
        <v>111</v>
      </c>
      <c r="C534" t="s">
        <v>214</v>
      </c>
      <c r="D534" s="12">
        <v>87401</v>
      </c>
      <c r="E534" t="s">
        <v>205</v>
      </c>
      <c r="F534" t="s">
        <v>114</v>
      </c>
      <c r="G534" t="s">
        <v>202</v>
      </c>
      <c r="H534" t="s">
        <v>107</v>
      </c>
      <c r="I534" t="s">
        <v>143</v>
      </c>
      <c r="J534">
        <v>2020</v>
      </c>
      <c r="K534">
        <v>1</v>
      </c>
      <c r="L534" t="s">
        <v>108</v>
      </c>
      <c r="M534" t="s">
        <v>108</v>
      </c>
      <c r="N534" t="s">
        <v>360</v>
      </c>
      <c r="O534" s="3">
        <v>180120</v>
      </c>
      <c r="P534" s="3">
        <v>31368</v>
      </c>
      <c r="Q534" s="3">
        <v>180952</v>
      </c>
      <c r="R534" s="4">
        <v>1.0046191427936899</v>
      </c>
      <c r="S534" s="5">
        <f t="shared" si="295"/>
        <v>31368</v>
      </c>
      <c r="T534" s="5">
        <v>30426.959999999999</v>
      </c>
      <c r="U534" s="5">
        <v>0</v>
      </c>
      <c r="V534" s="5">
        <v>0</v>
      </c>
      <c r="W534" s="5">
        <v>0</v>
      </c>
      <c r="X534" s="5">
        <v>0</v>
      </c>
      <c r="Y534" s="5">
        <v>941.04</v>
      </c>
      <c r="Z534" s="5">
        <v>0</v>
      </c>
      <c r="AA534" s="5">
        <v>0</v>
      </c>
      <c r="AB534" s="5">
        <v>0</v>
      </c>
      <c r="AC534" s="5">
        <v>0</v>
      </c>
      <c r="AD534" s="5">
        <v>0</v>
      </c>
      <c r="AE534" s="5">
        <f>P534*(AX534/100)</f>
        <v>0</v>
      </c>
      <c r="AF534" s="5">
        <f>P534*(AY534/100)</f>
        <v>0</v>
      </c>
      <c r="AG534" s="5" t="s">
        <v>107</v>
      </c>
      <c r="AH534" s="5">
        <v>0</v>
      </c>
      <c r="AI534" t="s">
        <v>107</v>
      </c>
      <c r="AJ534" s="3">
        <v>0</v>
      </c>
      <c r="AK534" t="s">
        <v>107</v>
      </c>
      <c r="AL534" s="6">
        <f t="shared" si="285"/>
        <v>100</v>
      </c>
      <c r="AM534" s="6">
        <v>97</v>
      </c>
      <c r="AN534" s="6">
        <v>0</v>
      </c>
      <c r="AO534" s="6">
        <v>0</v>
      </c>
      <c r="AP534" s="6">
        <v>0</v>
      </c>
      <c r="AQ534" s="6">
        <v>0</v>
      </c>
      <c r="AR534" s="6">
        <v>3</v>
      </c>
      <c r="AS534" s="6">
        <v>0</v>
      </c>
      <c r="AT534" s="6">
        <v>0</v>
      </c>
      <c r="AU534" s="6">
        <v>0</v>
      </c>
      <c r="AV534" s="6">
        <v>0</v>
      </c>
      <c r="AW534" s="6">
        <v>0</v>
      </c>
      <c r="AX534" s="6">
        <v>0</v>
      </c>
      <c r="AY534" s="6">
        <v>0</v>
      </c>
      <c r="AZ534" s="6" t="s">
        <v>107</v>
      </c>
      <c r="BA534" s="6">
        <v>0</v>
      </c>
      <c r="BB534" s="6" t="s">
        <v>107</v>
      </c>
      <c r="BC534" s="6">
        <v>0</v>
      </c>
      <c r="BD534" s="6" t="s">
        <v>107</v>
      </c>
      <c r="BE534" s="12">
        <f t="shared" si="286"/>
        <v>0</v>
      </c>
      <c r="BF534" s="12">
        <f t="shared" si="287"/>
        <v>0</v>
      </c>
      <c r="BG534" s="3">
        <f t="shared" si="283"/>
        <v>31368.000000000004</v>
      </c>
      <c r="BH534">
        <v>25408.080000000002</v>
      </c>
      <c r="BI534">
        <v>0</v>
      </c>
      <c r="BJ534">
        <v>0</v>
      </c>
      <c r="BK534">
        <v>313.68</v>
      </c>
      <c r="BL534">
        <v>0</v>
      </c>
      <c r="BM534">
        <v>0</v>
      </c>
      <c r="BN534">
        <v>0</v>
      </c>
      <c r="BO534">
        <v>313.68</v>
      </c>
      <c r="BP534">
        <v>5018.88</v>
      </c>
      <c r="BQ534">
        <v>0</v>
      </c>
      <c r="BR534">
        <v>0</v>
      </c>
      <c r="BS534">
        <v>0</v>
      </c>
      <c r="BT534">
        <v>313.68</v>
      </c>
      <c r="BU534">
        <v>0</v>
      </c>
      <c r="BV534" t="s">
        <v>107</v>
      </c>
      <c r="BW534">
        <v>0</v>
      </c>
      <c r="BX534" t="s">
        <v>107</v>
      </c>
      <c r="BY534" t="s">
        <v>109</v>
      </c>
      <c r="BZ534" s="12">
        <f t="shared" si="292"/>
        <v>100</v>
      </c>
      <c r="CA534" s="12">
        <v>81</v>
      </c>
      <c r="CB534" s="12">
        <v>0</v>
      </c>
      <c r="CC534" s="12">
        <v>0</v>
      </c>
      <c r="CD534" s="12">
        <v>1</v>
      </c>
      <c r="CE534" s="12">
        <v>0</v>
      </c>
      <c r="CF534" s="12">
        <v>0</v>
      </c>
      <c r="CG534" s="12">
        <v>0</v>
      </c>
      <c r="CH534" s="12">
        <v>1</v>
      </c>
      <c r="CI534" s="12">
        <v>16</v>
      </c>
      <c r="CJ534" s="12">
        <v>0</v>
      </c>
      <c r="CK534" s="12">
        <v>0</v>
      </c>
      <c r="CL534" s="12">
        <v>0</v>
      </c>
      <c r="CM534" s="12">
        <v>1</v>
      </c>
      <c r="CN534" s="12">
        <v>0</v>
      </c>
      <c r="CO534" t="s">
        <v>107</v>
      </c>
      <c r="CP534" s="12">
        <v>0</v>
      </c>
      <c r="CQ534" t="s">
        <v>107</v>
      </c>
      <c r="CR534" s="12">
        <f t="shared" si="288"/>
        <v>0</v>
      </c>
      <c r="CS534" s="12">
        <f t="shared" si="289"/>
        <v>0</v>
      </c>
      <c r="CT534" s="12">
        <f t="shared" si="290"/>
        <v>18</v>
      </c>
      <c r="CU534" s="12">
        <f t="shared" si="291"/>
        <v>0</v>
      </c>
      <c r="CV534" t="s">
        <v>322</v>
      </c>
      <c r="CW534" t="s">
        <v>107</v>
      </c>
      <c r="CX534" t="s">
        <v>116</v>
      </c>
    </row>
    <row r="535" spans="1:102" x14ac:dyDescent="0.2">
      <c r="A535">
        <v>2021</v>
      </c>
      <c r="B535">
        <v>171</v>
      </c>
      <c r="C535" t="s">
        <v>233</v>
      </c>
      <c r="D535" s="12">
        <v>2909</v>
      </c>
      <c r="E535" t="s">
        <v>141</v>
      </c>
      <c r="F535" t="s">
        <v>137</v>
      </c>
      <c r="G535" t="s">
        <v>106</v>
      </c>
      <c r="H535" t="s">
        <v>107</v>
      </c>
      <c r="I535" t="s">
        <v>106</v>
      </c>
      <c r="J535">
        <v>1996</v>
      </c>
      <c r="K535">
        <v>25</v>
      </c>
      <c r="L535" t="s">
        <v>148</v>
      </c>
      <c r="M535" t="s">
        <v>149</v>
      </c>
      <c r="N535" t="s">
        <v>356</v>
      </c>
      <c r="O535" s="3">
        <v>3769845</v>
      </c>
      <c r="P535" s="3">
        <v>3247233</v>
      </c>
      <c r="Q535" s="3">
        <v>3949066</v>
      </c>
      <c r="R535" s="4">
        <v>1.0475406813807999</v>
      </c>
      <c r="S535" s="5">
        <f t="shared" si="295"/>
        <v>3247233</v>
      </c>
      <c r="T535" s="5">
        <v>3247233</v>
      </c>
      <c r="U535" s="5">
        <v>0</v>
      </c>
      <c r="V535" s="5">
        <v>0</v>
      </c>
      <c r="W535" s="5">
        <v>0</v>
      </c>
      <c r="X535" s="5">
        <v>0</v>
      </c>
      <c r="Y535" s="5">
        <v>0</v>
      </c>
      <c r="Z535" s="5">
        <v>0</v>
      </c>
      <c r="AA535" s="5">
        <v>0</v>
      </c>
      <c r="AB535" s="5">
        <v>0</v>
      </c>
      <c r="AC535" s="5">
        <v>0</v>
      </c>
      <c r="AD535" s="5">
        <v>0</v>
      </c>
      <c r="AE535" s="5">
        <v>0</v>
      </c>
      <c r="AF535" s="5">
        <v>0</v>
      </c>
      <c r="AG535" s="5" t="s">
        <v>107</v>
      </c>
      <c r="AH535" s="5">
        <v>0</v>
      </c>
      <c r="AI535" t="s">
        <v>107</v>
      </c>
      <c r="AJ535" s="3">
        <v>0</v>
      </c>
      <c r="AK535" t="s">
        <v>107</v>
      </c>
      <c r="AL535" s="6">
        <f t="shared" ref="AL535:AL566" si="296">SUM(AM535:BC535)</f>
        <v>100</v>
      </c>
      <c r="AM535" s="6">
        <v>100</v>
      </c>
      <c r="AN535" s="6">
        <v>0</v>
      </c>
      <c r="AO535" s="6">
        <v>0</v>
      </c>
      <c r="AP535" s="6">
        <v>0</v>
      </c>
      <c r="AQ535" s="6">
        <v>0</v>
      </c>
      <c r="AR535" s="6">
        <v>0</v>
      </c>
      <c r="AS535" s="6">
        <v>0</v>
      </c>
      <c r="AT535" s="6">
        <v>0</v>
      </c>
      <c r="AU535" s="6">
        <v>0</v>
      </c>
      <c r="AV535" s="6">
        <v>0</v>
      </c>
      <c r="AW535" s="6">
        <v>0</v>
      </c>
      <c r="AX535" s="6">
        <v>0</v>
      </c>
      <c r="AY535" s="6">
        <v>0</v>
      </c>
      <c r="AZ535" s="6" t="s">
        <v>107</v>
      </c>
      <c r="BA535" s="6">
        <v>0</v>
      </c>
      <c r="BB535" s="6" t="s">
        <v>107</v>
      </c>
      <c r="BC535" s="6">
        <v>0</v>
      </c>
      <c r="BD535" s="6" t="s">
        <v>107</v>
      </c>
      <c r="BE535" s="12">
        <f t="shared" ref="BE535:BE566" si="297">AO535+AP535</f>
        <v>0</v>
      </c>
      <c r="BF535" s="12">
        <f t="shared" ref="BF535:BF566" si="298">SUM(AS535:AY535)+BA535+BC535</f>
        <v>0</v>
      </c>
      <c r="BG535" s="3">
        <f t="shared" si="283"/>
        <v>3247233</v>
      </c>
      <c r="BH535">
        <v>0</v>
      </c>
      <c r="BI535">
        <v>3247233</v>
      </c>
      <c r="BJ535">
        <v>0</v>
      </c>
      <c r="BK535">
        <v>0</v>
      </c>
      <c r="BL535">
        <v>0</v>
      </c>
      <c r="BM535">
        <v>0</v>
      </c>
      <c r="BN535">
        <v>0</v>
      </c>
      <c r="BO535">
        <v>0</v>
      </c>
      <c r="BP535">
        <v>0</v>
      </c>
      <c r="BQ535">
        <v>0</v>
      </c>
      <c r="BR535">
        <v>0</v>
      </c>
      <c r="BS535">
        <v>0</v>
      </c>
      <c r="BT535">
        <v>0</v>
      </c>
      <c r="BU535">
        <v>0</v>
      </c>
      <c r="BV535" t="s">
        <v>107</v>
      </c>
      <c r="BW535">
        <v>0</v>
      </c>
      <c r="BX535" t="s">
        <v>107</v>
      </c>
      <c r="BY535" t="s">
        <v>109</v>
      </c>
      <c r="BZ535" s="12">
        <f t="shared" si="292"/>
        <v>100</v>
      </c>
      <c r="CA535" s="12">
        <v>0</v>
      </c>
      <c r="CB535" s="12">
        <v>100</v>
      </c>
      <c r="CC535" s="12">
        <v>0</v>
      </c>
      <c r="CD535" s="12">
        <v>0</v>
      </c>
      <c r="CE535" s="12">
        <v>0</v>
      </c>
      <c r="CF535" s="12">
        <v>0</v>
      </c>
      <c r="CG535" s="12">
        <v>0</v>
      </c>
      <c r="CH535" s="12">
        <v>0</v>
      </c>
      <c r="CI535" s="12">
        <v>0</v>
      </c>
      <c r="CJ535" s="12">
        <v>0</v>
      </c>
      <c r="CK535" s="12">
        <v>0</v>
      </c>
      <c r="CL535" s="12">
        <v>0</v>
      </c>
      <c r="CM535" s="12">
        <v>0</v>
      </c>
      <c r="CN535" s="12">
        <v>0</v>
      </c>
      <c r="CO535" t="s">
        <v>107</v>
      </c>
      <c r="CP535" s="12">
        <v>0</v>
      </c>
      <c r="CQ535" t="s">
        <v>107</v>
      </c>
      <c r="CR535" s="12">
        <f t="shared" ref="CR535:CR566" si="299">SUM(CB535:CC535)</f>
        <v>100</v>
      </c>
      <c r="CS535" s="12">
        <f t="shared" ref="CS535:CS566" si="300">SUM(CE535:CF535)</f>
        <v>0</v>
      </c>
      <c r="CT535" s="12">
        <f t="shared" ref="CT535:CT566" si="301">SUM(CH535:CM535)</f>
        <v>0</v>
      </c>
      <c r="CU535" s="12">
        <f t="shared" ref="CU535:CU566" si="302">SUM(CN535+CP535)</f>
        <v>0</v>
      </c>
      <c r="CV535" t="s">
        <v>322</v>
      </c>
      <c r="CW535" t="s">
        <v>107</v>
      </c>
      <c r="CX535" t="s">
        <v>116</v>
      </c>
    </row>
    <row r="536" spans="1:102" x14ac:dyDescent="0.2">
      <c r="A536">
        <v>2021</v>
      </c>
      <c r="B536">
        <v>118</v>
      </c>
      <c r="C536" t="s">
        <v>140</v>
      </c>
      <c r="D536" s="14">
        <v>3103</v>
      </c>
      <c r="E536" t="s">
        <v>141</v>
      </c>
      <c r="F536" t="s">
        <v>137</v>
      </c>
      <c r="G536" t="s">
        <v>106</v>
      </c>
      <c r="H536" t="s">
        <v>107</v>
      </c>
      <c r="I536" t="s">
        <v>106</v>
      </c>
      <c r="J536">
        <v>2020</v>
      </c>
      <c r="K536">
        <v>1</v>
      </c>
      <c r="L536" t="s">
        <v>108</v>
      </c>
      <c r="M536" t="s">
        <v>108</v>
      </c>
      <c r="N536" t="s">
        <v>381</v>
      </c>
      <c r="O536" s="3">
        <v>419000</v>
      </c>
      <c r="P536" s="3">
        <v>299000</v>
      </c>
      <c r="Q536" s="3">
        <v>375000</v>
      </c>
      <c r="R536" s="4">
        <v>0.89498806682577603</v>
      </c>
      <c r="S536" s="5">
        <f t="shared" si="295"/>
        <v>299000</v>
      </c>
      <c r="T536" s="5">
        <v>179400</v>
      </c>
      <c r="U536" s="5">
        <v>5980</v>
      </c>
      <c r="V536" s="5">
        <v>14950</v>
      </c>
      <c r="W536" s="5">
        <v>0</v>
      </c>
      <c r="X536" s="5">
        <v>14950</v>
      </c>
      <c r="Y536" s="5">
        <v>29900</v>
      </c>
      <c r="Z536" s="5">
        <v>8970</v>
      </c>
      <c r="AA536" s="5">
        <v>0</v>
      </c>
      <c r="AB536" s="5">
        <v>0</v>
      </c>
      <c r="AC536" s="5">
        <v>0</v>
      </c>
      <c r="AD536" s="5">
        <v>0</v>
      </c>
      <c r="AE536" s="5">
        <v>0</v>
      </c>
      <c r="AF536" s="5">
        <v>44850</v>
      </c>
      <c r="AG536" s="5" t="s">
        <v>458</v>
      </c>
      <c r="AH536" s="5">
        <v>0</v>
      </c>
      <c r="AI536" t="s">
        <v>107</v>
      </c>
      <c r="AJ536" s="3">
        <v>0</v>
      </c>
      <c r="AK536" t="s">
        <v>107</v>
      </c>
      <c r="AL536" s="6">
        <f t="shared" si="296"/>
        <v>100</v>
      </c>
      <c r="AM536" s="6">
        <v>60</v>
      </c>
      <c r="AN536" s="6">
        <v>2</v>
      </c>
      <c r="AO536" s="6">
        <v>5</v>
      </c>
      <c r="AP536" s="6">
        <v>0</v>
      </c>
      <c r="AQ536" s="6">
        <v>5</v>
      </c>
      <c r="AR536" s="6">
        <v>10</v>
      </c>
      <c r="AS536" s="6">
        <v>3</v>
      </c>
      <c r="AT536" s="6">
        <v>0</v>
      </c>
      <c r="AU536" s="6">
        <v>0</v>
      </c>
      <c r="AV536" s="6">
        <v>0</v>
      </c>
      <c r="AW536" s="6">
        <v>0</v>
      </c>
      <c r="AX536" s="6">
        <v>0</v>
      </c>
      <c r="AY536" s="6">
        <v>15</v>
      </c>
      <c r="AZ536" s="6" t="s">
        <v>458</v>
      </c>
      <c r="BA536" s="6">
        <v>0</v>
      </c>
      <c r="BB536" s="6" t="s">
        <v>107</v>
      </c>
      <c r="BC536" s="6">
        <v>0</v>
      </c>
      <c r="BD536" s="6" t="s">
        <v>107</v>
      </c>
      <c r="BE536" s="12">
        <f t="shared" si="297"/>
        <v>5</v>
      </c>
      <c r="BF536" s="12">
        <f t="shared" si="298"/>
        <v>18</v>
      </c>
      <c r="BG536" s="3">
        <f t="shared" si="283"/>
        <v>299000</v>
      </c>
      <c r="BH536">
        <v>269100</v>
      </c>
      <c r="BI536">
        <v>0</v>
      </c>
      <c r="BJ536">
        <v>0</v>
      </c>
      <c r="BK536">
        <v>14950</v>
      </c>
      <c r="BL536">
        <v>0</v>
      </c>
      <c r="BM536">
        <v>0</v>
      </c>
      <c r="BN536">
        <v>0</v>
      </c>
      <c r="BO536">
        <v>0</v>
      </c>
      <c r="BP536">
        <v>0</v>
      </c>
      <c r="BQ536">
        <v>0</v>
      </c>
      <c r="BR536">
        <v>0</v>
      </c>
      <c r="BS536">
        <v>0</v>
      </c>
      <c r="BT536">
        <v>14950</v>
      </c>
      <c r="BU536">
        <v>0</v>
      </c>
      <c r="BV536" t="s">
        <v>107</v>
      </c>
      <c r="BW536">
        <v>0</v>
      </c>
      <c r="BX536" t="s">
        <v>107</v>
      </c>
      <c r="BY536" t="s">
        <v>109</v>
      </c>
      <c r="BZ536" s="12">
        <f t="shared" si="292"/>
        <v>100</v>
      </c>
      <c r="CA536" s="12">
        <v>90</v>
      </c>
      <c r="CB536" s="12">
        <v>0</v>
      </c>
      <c r="CC536" s="12">
        <v>0</v>
      </c>
      <c r="CD536" s="12">
        <v>5</v>
      </c>
      <c r="CE536" s="12">
        <v>0</v>
      </c>
      <c r="CF536" s="12">
        <v>0</v>
      </c>
      <c r="CG536" s="12">
        <v>0</v>
      </c>
      <c r="CH536" s="12">
        <v>0</v>
      </c>
      <c r="CI536" s="12">
        <v>0</v>
      </c>
      <c r="CJ536" s="12">
        <v>0</v>
      </c>
      <c r="CK536" s="12">
        <v>0</v>
      </c>
      <c r="CL536" s="12">
        <v>0</v>
      </c>
      <c r="CM536" s="12">
        <v>5</v>
      </c>
      <c r="CN536" s="12">
        <v>0</v>
      </c>
      <c r="CO536" t="s">
        <v>107</v>
      </c>
      <c r="CP536" s="12">
        <v>0</v>
      </c>
      <c r="CQ536" t="s">
        <v>107</v>
      </c>
      <c r="CR536" s="12">
        <f t="shared" si="299"/>
        <v>0</v>
      </c>
      <c r="CS536" s="12">
        <f t="shared" si="300"/>
        <v>0</v>
      </c>
      <c r="CT536" s="12">
        <f t="shared" si="301"/>
        <v>5</v>
      </c>
      <c r="CU536" s="12">
        <f t="shared" si="302"/>
        <v>0</v>
      </c>
      <c r="CV536" t="s">
        <v>109</v>
      </c>
      <c r="CW536" s="5">
        <v>32000</v>
      </c>
      <c r="CX536" t="s">
        <v>116</v>
      </c>
    </row>
    <row r="537" spans="1:102" x14ac:dyDescent="0.2">
      <c r="A537">
        <v>2021</v>
      </c>
      <c r="B537">
        <v>193</v>
      </c>
      <c r="C537" t="s">
        <v>140</v>
      </c>
      <c r="D537" s="12">
        <v>3584</v>
      </c>
      <c r="E537" t="s">
        <v>141</v>
      </c>
      <c r="F537" t="s">
        <v>137</v>
      </c>
      <c r="G537" t="s">
        <v>106</v>
      </c>
      <c r="H537" t="s">
        <v>107</v>
      </c>
      <c r="I537" t="s">
        <v>106</v>
      </c>
      <c r="J537">
        <v>2015</v>
      </c>
      <c r="K537">
        <v>6</v>
      </c>
      <c r="L537" t="s">
        <v>131</v>
      </c>
      <c r="M537" t="s">
        <v>131</v>
      </c>
      <c r="N537" t="s">
        <v>381</v>
      </c>
      <c r="O537" s="3">
        <v>389527</v>
      </c>
      <c r="P537" s="3">
        <v>257980</v>
      </c>
      <c r="Q537" s="3">
        <v>153856</v>
      </c>
      <c r="R537" s="4">
        <v>0.39498160589638198</v>
      </c>
      <c r="S537" s="5">
        <f t="shared" si="295"/>
        <v>257980</v>
      </c>
      <c r="T537" s="5">
        <v>56755.6</v>
      </c>
      <c r="U537" s="5">
        <v>5159.6000000000004</v>
      </c>
      <c r="V537" s="5">
        <v>46436.4</v>
      </c>
      <c r="W537" s="5">
        <v>2579.8000000000002</v>
      </c>
      <c r="X537" s="5">
        <v>43856.6</v>
      </c>
      <c r="Y537" s="5">
        <v>12899</v>
      </c>
      <c r="Z537" s="5">
        <v>5159.6000000000004</v>
      </c>
      <c r="AA537" s="5">
        <v>5159.6000000000004</v>
      </c>
      <c r="AB537" s="5">
        <v>2579.8000000000002</v>
      </c>
      <c r="AC537" s="5">
        <v>38697</v>
      </c>
      <c r="AD537" s="5">
        <v>33537.4</v>
      </c>
      <c r="AE537" s="5">
        <v>5159.6000000000004</v>
      </c>
      <c r="AF537" s="5">
        <v>0</v>
      </c>
      <c r="AG537" s="5" t="s">
        <v>107</v>
      </c>
      <c r="AH537" s="5">
        <v>0</v>
      </c>
      <c r="AI537" t="s">
        <v>107</v>
      </c>
      <c r="AJ537" s="3">
        <v>0</v>
      </c>
      <c r="AK537" t="s">
        <v>107</v>
      </c>
      <c r="AL537" s="6">
        <f t="shared" si="296"/>
        <v>100</v>
      </c>
      <c r="AM537" s="6">
        <v>22</v>
      </c>
      <c r="AN537" s="6">
        <v>2</v>
      </c>
      <c r="AO537" s="6">
        <v>18</v>
      </c>
      <c r="AP537" s="6">
        <v>1</v>
      </c>
      <c r="AQ537" s="6">
        <v>17</v>
      </c>
      <c r="AR537" s="6">
        <v>5</v>
      </c>
      <c r="AS537" s="6">
        <v>2</v>
      </c>
      <c r="AT537" s="6">
        <v>2</v>
      </c>
      <c r="AU537" s="6">
        <v>1</v>
      </c>
      <c r="AV537" s="6">
        <v>15</v>
      </c>
      <c r="AW537" s="6">
        <v>13</v>
      </c>
      <c r="AX537" s="6">
        <v>2</v>
      </c>
      <c r="AY537" s="6">
        <v>0</v>
      </c>
      <c r="AZ537" s="6" t="s">
        <v>107</v>
      </c>
      <c r="BA537" s="6">
        <v>0</v>
      </c>
      <c r="BB537" s="6" t="s">
        <v>107</v>
      </c>
      <c r="BC537" s="6">
        <v>0</v>
      </c>
      <c r="BD537" s="6" t="s">
        <v>107</v>
      </c>
      <c r="BE537" s="12">
        <f t="shared" si="297"/>
        <v>19</v>
      </c>
      <c r="BF537" s="12">
        <f t="shared" si="298"/>
        <v>35</v>
      </c>
      <c r="BG537" s="3">
        <f t="shared" si="283"/>
        <v>257979.99999999997</v>
      </c>
      <c r="BH537">
        <v>250240.6</v>
      </c>
      <c r="BI537">
        <v>0</v>
      </c>
      <c r="BJ537">
        <v>0</v>
      </c>
      <c r="BK537">
        <v>0</v>
      </c>
      <c r="BL537">
        <v>0</v>
      </c>
      <c r="BM537">
        <v>0</v>
      </c>
      <c r="BN537">
        <v>0</v>
      </c>
      <c r="BO537">
        <v>0</v>
      </c>
      <c r="BP537">
        <v>0</v>
      </c>
      <c r="BQ537">
        <v>0</v>
      </c>
      <c r="BR537">
        <v>2579.8000000000002</v>
      </c>
      <c r="BS537">
        <v>2579.8000000000002</v>
      </c>
      <c r="BT537">
        <v>2579.8000000000002</v>
      </c>
      <c r="BU537">
        <v>0</v>
      </c>
      <c r="BV537" t="s">
        <v>107</v>
      </c>
      <c r="BW537">
        <v>0</v>
      </c>
      <c r="BX537" t="s">
        <v>107</v>
      </c>
      <c r="BY537" t="s">
        <v>109</v>
      </c>
      <c r="BZ537" s="12">
        <f t="shared" si="292"/>
        <v>100</v>
      </c>
      <c r="CA537" s="12">
        <v>97</v>
      </c>
      <c r="CB537" s="12">
        <v>0</v>
      </c>
      <c r="CC537" s="12">
        <v>0</v>
      </c>
      <c r="CD537" s="12">
        <v>0</v>
      </c>
      <c r="CE537" s="12">
        <v>0</v>
      </c>
      <c r="CF537" s="12">
        <v>0</v>
      </c>
      <c r="CG537" s="12">
        <v>0</v>
      </c>
      <c r="CH537" s="12">
        <v>0</v>
      </c>
      <c r="CI537" s="12">
        <v>0</v>
      </c>
      <c r="CJ537" s="12">
        <v>0</v>
      </c>
      <c r="CK537" s="12">
        <v>1</v>
      </c>
      <c r="CL537" s="12">
        <v>1</v>
      </c>
      <c r="CM537" s="12">
        <v>1</v>
      </c>
      <c r="CN537" s="12">
        <v>0</v>
      </c>
      <c r="CO537" t="s">
        <v>107</v>
      </c>
      <c r="CP537" s="12">
        <v>0</v>
      </c>
      <c r="CQ537" t="s">
        <v>107</v>
      </c>
      <c r="CR537" s="12">
        <f t="shared" si="299"/>
        <v>0</v>
      </c>
      <c r="CS537" s="12">
        <f t="shared" si="300"/>
        <v>0</v>
      </c>
      <c r="CT537" s="12">
        <f t="shared" si="301"/>
        <v>3</v>
      </c>
      <c r="CU537" s="12">
        <f t="shared" si="302"/>
        <v>0</v>
      </c>
      <c r="CV537" t="s">
        <v>109</v>
      </c>
      <c r="CW537" s="5">
        <v>3200</v>
      </c>
      <c r="CX537" t="s">
        <v>116</v>
      </c>
    </row>
    <row r="538" spans="1:102" x14ac:dyDescent="0.2">
      <c r="A538">
        <v>2021</v>
      </c>
      <c r="B538">
        <v>126</v>
      </c>
      <c r="C538" t="s">
        <v>222</v>
      </c>
      <c r="D538" s="12">
        <v>5701</v>
      </c>
      <c r="E538" t="s">
        <v>141</v>
      </c>
      <c r="F538" t="s">
        <v>137</v>
      </c>
      <c r="G538" t="s">
        <v>106</v>
      </c>
      <c r="H538" t="s">
        <v>107</v>
      </c>
      <c r="I538" t="s">
        <v>106</v>
      </c>
      <c r="J538">
        <v>2012</v>
      </c>
      <c r="K538">
        <v>9</v>
      </c>
      <c r="L538" t="s">
        <v>131</v>
      </c>
      <c r="M538" t="s">
        <v>131</v>
      </c>
      <c r="N538" t="s">
        <v>360</v>
      </c>
      <c r="O538" s="3">
        <v>1034392</v>
      </c>
      <c r="P538" s="3">
        <v>150000</v>
      </c>
      <c r="Q538" s="3">
        <v>990000</v>
      </c>
      <c r="R538" s="4">
        <v>0.95708396816680696</v>
      </c>
      <c r="S538" s="5">
        <f t="shared" si="295"/>
        <v>150000</v>
      </c>
      <c r="T538" s="5">
        <v>126000</v>
      </c>
      <c r="U538" s="5">
        <v>0</v>
      </c>
      <c r="V538" s="5">
        <v>12000</v>
      </c>
      <c r="W538" s="5">
        <v>0</v>
      </c>
      <c r="X538" s="5">
        <v>3000</v>
      </c>
      <c r="Y538" s="5">
        <v>3000</v>
      </c>
      <c r="Z538" s="5">
        <v>0</v>
      </c>
      <c r="AA538" s="5">
        <v>3000</v>
      </c>
      <c r="AB538" s="5">
        <v>0</v>
      </c>
      <c r="AC538" s="5">
        <v>3000</v>
      </c>
      <c r="AD538" s="5">
        <v>0</v>
      </c>
      <c r="AE538" s="5">
        <f>P538*(AX538/100)</f>
        <v>0</v>
      </c>
      <c r="AF538" s="5">
        <f>P538*(AY538/100)</f>
        <v>0</v>
      </c>
      <c r="AG538" s="5" t="s">
        <v>107</v>
      </c>
      <c r="AH538" s="5">
        <v>0</v>
      </c>
      <c r="AI538" t="s">
        <v>107</v>
      </c>
      <c r="AJ538" s="3">
        <v>0</v>
      </c>
      <c r="AK538" t="s">
        <v>107</v>
      </c>
      <c r="AL538" s="6">
        <f t="shared" si="296"/>
        <v>100</v>
      </c>
      <c r="AM538" s="6">
        <v>84</v>
      </c>
      <c r="AN538" s="6">
        <v>0</v>
      </c>
      <c r="AO538" s="6">
        <v>8</v>
      </c>
      <c r="AP538" s="6">
        <v>0</v>
      </c>
      <c r="AQ538" s="6">
        <v>2</v>
      </c>
      <c r="AR538" s="6">
        <v>2</v>
      </c>
      <c r="AS538" s="6">
        <v>0</v>
      </c>
      <c r="AT538" s="6">
        <v>2</v>
      </c>
      <c r="AU538" s="6">
        <v>0</v>
      </c>
      <c r="AV538" s="6">
        <v>2</v>
      </c>
      <c r="AW538" s="6">
        <v>0</v>
      </c>
      <c r="AX538" s="6">
        <v>0</v>
      </c>
      <c r="AY538" s="6">
        <v>0</v>
      </c>
      <c r="AZ538" s="6" t="s">
        <v>107</v>
      </c>
      <c r="BA538" s="6">
        <v>0</v>
      </c>
      <c r="BB538" s="6" t="s">
        <v>107</v>
      </c>
      <c r="BC538" s="6">
        <v>0</v>
      </c>
      <c r="BD538" s="6" t="s">
        <v>107</v>
      </c>
      <c r="BE538" s="12">
        <f t="shared" si="297"/>
        <v>8</v>
      </c>
      <c r="BF538" s="12">
        <f t="shared" si="298"/>
        <v>4</v>
      </c>
      <c r="BG538" s="3">
        <f t="shared" si="283"/>
        <v>150000</v>
      </c>
      <c r="BH538">
        <v>90000</v>
      </c>
      <c r="BI538">
        <v>0</v>
      </c>
      <c r="BJ538">
        <v>7500</v>
      </c>
      <c r="BK538">
        <v>15000</v>
      </c>
      <c r="BL538">
        <v>0</v>
      </c>
      <c r="BM538">
        <v>0</v>
      </c>
      <c r="BN538">
        <v>0</v>
      </c>
      <c r="BO538">
        <v>0</v>
      </c>
      <c r="BP538">
        <v>0</v>
      </c>
      <c r="BQ538">
        <v>0</v>
      </c>
      <c r="BR538">
        <v>0</v>
      </c>
      <c r="BS538">
        <v>0</v>
      </c>
      <c r="BT538">
        <v>0</v>
      </c>
      <c r="BU538">
        <v>37500</v>
      </c>
      <c r="BV538" t="s">
        <v>107</v>
      </c>
      <c r="BW538">
        <v>0</v>
      </c>
      <c r="BX538" t="s">
        <v>107</v>
      </c>
      <c r="BY538" t="s">
        <v>109</v>
      </c>
      <c r="BZ538" s="12">
        <f t="shared" si="292"/>
        <v>100</v>
      </c>
      <c r="CA538" s="12">
        <v>60</v>
      </c>
      <c r="CB538" s="12">
        <v>0</v>
      </c>
      <c r="CC538" s="12">
        <v>5</v>
      </c>
      <c r="CD538" s="12">
        <v>10</v>
      </c>
      <c r="CE538" s="12">
        <v>0</v>
      </c>
      <c r="CF538" s="12">
        <v>0</v>
      </c>
      <c r="CG538" s="12">
        <v>0</v>
      </c>
      <c r="CH538" s="12">
        <v>0</v>
      </c>
      <c r="CI538" s="12">
        <v>0</v>
      </c>
      <c r="CJ538" s="12">
        <v>0</v>
      </c>
      <c r="CK538" s="12">
        <v>0</v>
      </c>
      <c r="CL538" s="12">
        <v>0</v>
      </c>
      <c r="CM538" s="12">
        <v>0</v>
      </c>
      <c r="CN538" s="12">
        <v>25</v>
      </c>
      <c r="CO538" t="s">
        <v>969</v>
      </c>
      <c r="CP538" s="12">
        <v>0</v>
      </c>
      <c r="CQ538" t="s">
        <v>107</v>
      </c>
      <c r="CR538" s="12">
        <f t="shared" si="299"/>
        <v>5</v>
      </c>
      <c r="CS538" s="12">
        <f t="shared" si="300"/>
        <v>0</v>
      </c>
      <c r="CT538" s="12">
        <f t="shared" si="301"/>
        <v>0</v>
      </c>
      <c r="CU538" s="12">
        <f t="shared" si="302"/>
        <v>25</v>
      </c>
      <c r="CV538" t="s">
        <v>109</v>
      </c>
      <c r="CW538" t="s">
        <v>107</v>
      </c>
      <c r="CX538" t="s">
        <v>116</v>
      </c>
    </row>
    <row r="539" spans="1:102" x14ac:dyDescent="0.2">
      <c r="A539">
        <v>2021</v>
      </c>
      <c r="B539">
        <v>160</v>
      </c>
      <c r="C539" t="s">
        <v>233</v>
      </c>
      <c r="D539" s="12">
        <v>2909</v>
      </c>
      <c r="E539" t="s">
        <v>141</v>
      </c>
      <c r="F539" t="s">
        <v>137</v>
      </c>
      <c r="G539" t="s">
        <v>208</v>
      </c>
      <c r="H539" t="s">
        <v>107</v>
      </c>
      <c r="I539" t="s">
        <v>208</v>
      </c>
      <c r="J539">
        <v>2018</v>
      </c>
      <c r="K539">
        <v>3</v>
      </c>
      <c r="L539" t="s">
        <v>122</v>
      </c>
      <c r="M539" t="s">
        <v>122</v>
      </c>
      <c r="N539" t="s">
        <v>356</v>
      </c>
      <c r="O539" s="3">
        <v>530000</v>
      </c>
      <c r="P539" s="3">
        <v>10000</v>
      </c>
      <c r="Q539" s="3">
        <v>322708</v>
      </c>
      <c r="R539" s="4">
        <v>0.60888301886792495</v>
      </c>
      <c r="S539" s="5">
        <f t="shared" si="295"/>
        <v>10000</v>
      </c>
      <c r="T539" s="5">
        <v>10000</v>
      </c>
      <c r="U539" s="5">
        <v>0</v>
      </c>
      <c r="V539" s="5">
        <v>0</v>
      </c>
      <c r="W539" s="5">
        <v>0</v>
      </c>
      <c r="X539" s="5">
        <v>0</v>
      </c>
      <c r="Y539" s="5">
        <v>0</v>
      </c>
      <c r="Z539" s="5">
        <v>0</v>
      </c>
      <c r="AA539" s="5">
        <v>0</v>
      </c>
      <c r="AB539" s="5">
        <v>0</v>
      </c>
      <c r="AC539" s="5">
        <v>0</v>
      </c>
      <c r="AD539" s="5">
        <v>0</v>
      </c>
      <c r="AE539" s="5">
        <f>P539*(AX539/100)</f>
        <v>0</v>
      </c>
      <c r="AF539" s="5">
        <f>P539*(AY539/100)</f>
        <v>0</v>
      </c>
      <c r="AG539" s="5" t="s">
        <v>107</v>
      </c>
      <c r="AH539" s="5">
        <v>0</v>
      </c>
      <c r="AI539" t="s">
        <v>107</v>
      </c>
      <c r="AJ539" s="3">
        <v>0</v>
      </c>
      <c r="AK539" t="s">
        <v>107</v>
      </c>
      <c r="AL539" s="6">
        <f t="shared" si="296"/>
        <v>100</v>
      </c>
      <c r="AM539" s="6">
        <v>100</v>
      </c>
      <c r="AN539" s="6">
        <v>0</v>
      </c>
      <c r="AO539" s="6">
        <v>0</v>
      </c>
      <c r="AP539" s="6">
        <v>0</v>
      </c>
      <c r="AQ539" s="6">
        <v>0</v>
      </c>
      <c r="AR539" s="6">
        <v>0</v>
      </c>
      <c r="AS539" s="6">
        <v>0</v>
      </c>
      <c r="AT539" s="6">
        <v>0</v>
      </c>
      <c r="AU539" s="6">
        <v>0</v>
      </c>
      <c r="AV539" s="6">
        <v>0</v>
      </c>
      <c r="AW539" s="6">
        <v>0</v>
      </c>
      <c r="AX539" s="6">
        <v>0</v>
      </c>
      <c r="AY539" s="6">
        <v>0</v>
      </c>
      <c r="AZ539" s="6" t="s">
        <v>107</v>
      </c>
      <c r="BA539" s="6">
        <v>0</v>
      </c>
      <c r="BB539" s="6" t="s">
        <v>107</v>
      </c>
      <c r="BC539" s="6">
        <v>0</v>
      </c>
      <c r="BD539" s="6" t="s">
        <v>107</v>
      </c>
      <c r="BE539" s="12">
        <f t="shared" si="297"/>
        <v>0</v>
      </c>
      <c r="BF539" s="12">
        <f t="shared" si="298"/>
        <v>0</v>
      </c>
      <c r="BG539" s="3">
        <f t="shared" si="283"/>
        <v>10000</v>
      </c>
      <c r="BH539">
        <v>0</v>
      </c>
      <c r="BI539">
        <v>0</v>
      </c>
      <c r="BJ539">
        <v>0</v>
      </c>
      <c r="BK539">
        <v>0</v>
      </c>
      <c r="BL539">
        <v>0</v>
      </c>
      <c r="BM539">
        <v>0</v>
      </c>
      <c r="BN539">
        <v>0</v>
      </c>
      <c r="BO539">
        <v>0</v>
      </c>
      <c r="BP539">
        <v>0</v>
      </c>
      <c r="BQ539">
        <v>0</v>
      </c>
      <c r="BR539">
        <v>0</v>
      </c>
      <c r="BS539">
        <v>0</v>
      </c>
      <c r="BT539">
        <v>10000</v>
      </c>
      <c r="BU539">
        <v>0</v>
      </c>
      <c r="BV539" t="s">
        <v>107</v>
      </c>
      <c r="BW539">
        <v>0</v>
      </c>
      <c r="BX539" t="s">
        <v>107</v>
      </c>
      <c r="BY539" t="s">
        <v>109</v>
      </c>
      <c r="BZ539" s="12">
        <f t="shared" si="292"/>
        <v>100</v>
      </c>
      <c r="CA539" s="12">
        <v>0</v>
      </c>
      <c r="CB539" s="12">
        <v>0</v>
      </c>
      <c r="CC539" s="12">
        <v>0</v>
      </c>
      <c r="CD539" s="12">
        <v>0</v>
      </c>
      <c r="CE539" s="12">
        <v>0</v>
      </c>
      <c r="CF539" s="12">
        <v>0</v>
      </c>
      <c r="CG539" s="12">
        <v>0</v>
      </c>
      <c r="CH539" s="12">
        <v>0</v>
      </c>
      <c r="CI539" s="12">
        <v>0</v>
      </c>
      <c r="CJ539" s="12">
        <v>0</v>
      </c>
      <c r="CK539" s="12">
        <v>0</v>
      </c>
      <c r="CL539" s="12">
        <v>0</v>
      </c>
      <c r="CM539" s="12">
        <v>100</v>
      </c>
      <c r="CN539" s="12">
        <v>0</v>
      </c>
      <c r="CO539" t="s">
        <v>107</v>
      </c>
      <c r="CP539" s="12">
        <v>0</v>
      </c>
      <c r="CQ539" t="s">
        <v>107</v>
      </c>
      <c r="CR539" s="12">
        <f t="shared" si="299"/>
        <v>0</v>
      </c>
      <c r="CS539" s="12">
        <f t="shared" si="300"/>
        <v>0</v>
      </c>
      <c r="CT539" s="12">
        <f t="shared" si="301"/>
        <v>100</v>
      </c>
      <c r="CU539" s="12">
        <f t="shared" si="302"/>
        <v>0</v>
      </c>
      <c r="CV539" t="s">
        <v>322</v>
      </c>
      <c r="CW539" t="s">
        <v>107</v>
      </c>
      <c r="CX539" t="s">
        <v>116</v>
      </c>
    </row>
    <row r="540" spans="1:102" x14ac:dyDescent="0.2">
      <c r="A540">
        <v>2021</v>
      </c>
      <c r="B540">
        <v>113</v>
      </c>
      <c r="C540" t="s">
        <v>146</v>
      </c>
      <c r="D540" s="12">
        <v>95637</v>
      </c>
      <c r="E540" t="s">
        <v>113</v>
      </c>
      <c r="F540" t="s">
        <v>114</v>
      </c>
      <c r="G540" t="s">
        <v>138</v>
      </c>
      <c r="H540" t="s">
        <v>107</v>
      </c>
      <c r="I540" t="s">
        <v>121</v>
      </c>
      <c r="J540">
        <v>2007</v>
      </c>
      <c r="K540">
        <v>14</v>
      </c>
      <c r="L540" t="s">
        <v>154</v>
      </c>
      <c r="M540" t="s">
        <v>149</v>
      </c>
      <c r="N540" t="s">
        <v>356</v>
      </c>
      <c r="O540" s="3">
        <v>1300000</v>
      </c>
      <c r="P540" s="3">
        <v>1245000</v>
      </c>
      <c r="Q540" s="3">
        <v>1262000</v>
      </c>
      <c r="R540" s="4">
        <v>0.97076923076923105</v>
      </c>
      <c r="S540" s="5">
        <f t="shared" si="295"/>
        <v>1245000</v>
      </c>
      <c r="T540" s="5">
        <v>759450</v>
      </c>
      <c r="U540" s="5">
        <v>0</v>
      </c>
      <c r="V540" s="5">
        <v>49800</v>
      </c>
      <c r="W540" s="5">
        <v>0</v>
      </c>
      <c r="X540" s="5">
        <v>0</v>
      </c>
      <c r="Y540" s="5">
        <v>74700</v>
      </c>
      <c r="Z540" s="5">
        <v>37350</v>
      </c>
      <c r="AA540" s="5">
        <v>0</v>
      </c>
      <c r="AB540" s="5">
        <v>0</v>
      </c>
      <c r="AC540" s="5">
        <v>311250</v>
      </c>
      <c r="AD540" s="5">
        <v>0</v>
      </c>
      <c r="AE540" s="5">
        <v>12450</v>
      </c>
      <c r="AF540" s="5">
        <v>0</v>
      </c>
      <c r="AG540" s="5" t="s">
        <v>107</v>
      </c>
      <c r="AH540" s="5">
        <v>0</v>
      </c>
      <c r="AI540" t="s">
        <v>107</v>
      </c>
      <c r="AJ540" s="3">
        <v>0</v>
      </c>
      <c r="AK540" t="s">
        <v>107</v>
      </c>
      <c r="AL540" s="6">
        <f t="shared" si="296"/>
        <v>100</v>
      </c>
      <c r="AM540" s="6">
        <v>61</v>
      </c>
      <c r="AN540" s="6">
        <v>0</v>
      </c>
      <c r="AO540" s="6">
        <v>4</v>
      </c>
      <c r="AP540" s="6">
        <v>0</v>
      </c>
      <c r="AQ540" s="6">
        <v>0</v>
      </c>
      <c r="AR540" s="6">
        <v>6</v>
      </c>
      <c r="AS540" s="6">
        <v>3</v>
      </c>
      <c r="AT540" s="6">
        <v>0</v>
      </c>
      <c r="AU540" s="6">
        <v>0</v>
      </c>
      <c r="AV540" s="6">
        <v>25</v>
      </c>
      <c r="AW540" s="6">
        <v>0</v>
      </c>
      <c r="AX540" s="6">
        <v>1</v>
      </c>
      <c r="AY540" s="6">
        <v>0</v>
      </c>
      <c r="AZ540" s="6" t="s">
        <v>107</v>
      </c>
      <c r="BA540" s="6">
        <v>0</v>
      </c>
      <c r="BB540" s="6" t="s">
        <v>107</v>
      </c>
      <c r="BC540" s="6">
        <v>0</v>
      </c>
      <c r="BD540" s="6" t="s">
        <v>107</v>
      </c>
      <c r="BE540" s="12">
        <f t="shared" si="297"/>
        <v>4</v>
      </c>
      <c r="BF540" s="12">
        <f t="shared" si="298"/>
        <v>29</v>
      </c>
      <c r="BG540" s="3">
        <f t="shared" si="283"/>
        <v>1245000</v>
      </c>
      <c r="BH540" s="5">
        <v>37350</v>
      </c>
      <c r="BI540" s="5">
        <v>0</v>
      </c>
      <c r="BJ540" s="5">
        <v>809250</v>
      </c>
      <c r="BK540" s="5">
        <v>186750</v>
      </c>
      <c r="BL540" s="5">
        <v>0</v>
      </c>
      <c r="BM540" s="5">
        <v>186750</v>
      </c>
      <c r="BN540" s="5">
        <v>0</v>
      </c>
      <c r="BO540" s="5">
        <v>0</v>
      </c>
      <c r="BP540" s="5">
        <v>12450</v>
      </c>
      <c r="BQ540" s="5">
        <v>0</v>
      </c>
      <c r="BR540" s="5">
        <v>0</v>
      </c>
      <c r="BS540" s="5">
        <v>0</v>
      </c>
      <c r="BT540" s="5">
        <v>12450</v>
      </c>
      <c r="BU540" s="5">
        <v>0</v>
      </c>
      <c r="BV540" s="5"/>
      <c r="BW540" s="5">
        <v>0</v>
      </c>
      <c r="BX540" t="s">
        <v>107</v>
      </c>
      <c r="BY540" t="s">
        <v>109</v>
      </c>
      <c r="BZ540" s="12">
        <f t="shared" si="292"/>
        <v>100</v>
      </c>
      <c r="CA540">
        <v>3</v>
      </c>
      <c r="CB540">
        <v>0</v>
      </c>
      <c r="CC540">
        <v>65</v>
      </c>
      <c r="CD540">
        <v>15</v>
      </c>
      <c r="CE540">
        <v>0</v>
      </c>
      <c r="CF540">
        <v>15</v>
      </c>
      <c r="CG540">
        <v>0</v>
      </c>
      <c r="CH540">
        <v>0</v>
      </c>
      <c r="CI540">
        <v>1</v>
      </c>
      <c r="CJ540">
        <v>0</v>
      </c>
      <c r="CK540">
        <v>0</v>
      </c>
      <c r="CL540">
        <v>0</v>
      </c>
      <c r="CM540">
        <v>1</v>
      </c>
      <c r="CN540">
        <v>0</v>
      </c>
      <c r="CO540" t="s">
        <v>107</v>
      </c>
      <c r="CP540" s="12">
        <v>0</v>
      </c>
      <c r="CQ540" t="s">
        <v>107</v>
      </c>
      <c r="CR540" s="12">
        <f t="shared" si="299"/>
        <v>65</v>
      </c>
      <c r="CS540" s="12">
        <f t="shared" si="300"/>
        <v>15</v>
      </c>
      <c r="CT540" s="12">
        <f t="shared" si="301"/>
        <v>2</v>
      </c>
      <c r="CU540" s="12">
        <f t="shared" si="302"/>
        <v>0</v>
      </c>
      <c r="CV540" t="s">
        <v>322</v>
      </c>
      <c r="CW540" t="s">
        <v>107</v>
      </c>
      <c r="CX540" t="s">
        <v>110</v>
      </c>
    </row>
    <row r="541" spans="1:102" x14ac:dyDescent="0.2">
      <c r="A541">
        <v>2021</v>
      </c>
      <c r="B541">
        <v>184</v>
      </c>
      <c r="C541" t="s">
        <v>112</v>
      </c>
      <c r="D541" s="12">
        <v>99216</v>
      </c>
      <c r="E541" t="s">
        <v>113</v>
      </c>
      <c r="F541" t="s">
        <v>114</v>
      </c>
      <c r="G541" t="s">
        <v>142</v>
      </c>
      <c r="H541" t="s">
        <v>107</v>
      </c>
      <c r="I541" t="s">
        <v>143</v>
      </c>
      <c r="J541">
        <v>2014</v>
      </c>
      <c r="K541">
        <v>7</v>
      </c>
      <c r="L541" t="s">
        <v>131</v>
      </c>
      <c r="M541" t="s">
        <v>131</v>
      </c>
      <c r="N541" t="s">
        <v>360</v>
      </c>
      <c r="O541" s="3">
        <v>1799494.47</v>
      </c>
      <c r="P541" s="3">
        <v>1206491.8799999999</v>
      </c>
      <c r="R541" s="4" t="s">
        <v>107</v>
      </c>
      <c r="S541" s="5">
        <f t="shared" si="295"/>
        <v>1206491.8999999999</v>
      </c>
      <c r="T541" s="5">
        <v>812330.98</v>
      </c>
      <c r="U541" s="5">
        <v>4946.62</v>
      </c>
      <c r="V541" s="5">
        <v>37280.6</v>
      </c>
      <c r="W541" s="5">
        <v>15443.1</v>
      </c>
      <c r="X541" s="5">
        <v>196778.83</v>
      </c>
      <c r="Y541" s="5">
        <v>68528.740000000005</v>
      </c>
      <c r="Z541" s="5">
        <v>30403.599999999999</v>
      </c>
      <c r="AA541" s="5">
        <v>8928.0400000000009</v>
      </c>
      <c r="AB541" s="5">
        <v>3136.88</v>
      </c>
      <c r="AC541" s="5">
        <v>23767.89</v>
      </c>
      <c r="AD541" s="5">
        <v>3498.83</v>
      </c>
      <c r="AE541" s="5">
        <v>1447.79</v>
      </c>
      <c r="AF541" s="5">
        <v>0</v>
      </c>
      <c r="AG541" s="5" t="s">
        <v>107</v>
      </c>
      <c r="AH541" s="5">
        <v>0</v>
      </c>
      <c r="AI541" t="s">
        <v>107</v>
      </c>
      <c r="AJ541" s="3">
        <v>0</v>
      </c>
      <c r="AK541" t="s">
        <v>107</v>
      </c>
      <c r="AL541" s="6">
        <f t="shared" si="296"/>
        <v>100</v>
      </c>
      <c r="AM541" s="6">
        <v>67.33</v>
      </c>
      <c r="AN541" s="6">
        <v>0.41</v>
      </c>
      <c r="AO541" s="6">
        <v>3.09</v>
      </c>
      <c r="AP541" s="6">
        <v>1.28</v>
      </c>
      <c r="AQ541" s="6">
        <v>16.309999999999999</v>
      </c>
      <c r="AR541" s="6">
        <v>5.68</v>
      </c>
      <c r="AS541" s="6">
        <v>2.52</v>
      </c>
      <c r="AT541" s="6">
        <v>0.74</v>
      </c>
      <c r="AU541" s="6">
        <v>0.26</v>
      </c>
      <c r="AV541" s="6">
        <v>1.97</v>
      </c>
      <c r="AW541" s="6">
        <v>0.28999999999999998</v>
      </c>
      <c r="AX541" s="6">
        <v>0.12</v>
      </c>
      <c r="AY541" s="6">
        <v>0</v>
      </c>
      <c r="AZ541" s="6" t="s">
        <v>107</v>
      </c>
      <c r="BA541" s="6">
        <v>0</v>
      </c>
      <c r="BB541" s="6" t="s">
        <v>107</v>
      </c>
      <c r="BC541" s="6">
        <v>0</v>
      </c>
      <c r="BD541" s="6" t="s">
        <v>107</v>
      </c>
      <c r="BE541" s="12">
        <f t="shared" si="297"/>
        <v>4.37</v>
      </c>
      <c r="BF541" s="12">
        <f t="shared" si="298"/>
        <v>5.8999999999999995</v>
      </c>
      <c r="BG541" s="3">
        <f t="shared" si="283"/>
        <v>1206491.8799999999</v>
      </c>
      <c r="BH541">
        <v>421668.91</v>
      </c>
      <c r="BI541">
        <v>0</v>
      </c>
      <c r="BJ541">
        <v>51155.26</v>
      </c>
      <c r="BK541">
        <v>86384.82</v>
      </c>
      <c r="BL541">
        <v>0</v>
      </c>
      <c r="BM541">
        <v>0</v>
      </c>
      <c r="BN541">
        <v>0</v>
      </c>
      <c r="BO541">
        <v>1447.79</v>
      </c>
      <c r="BP541">
        <v>16528.939999999999</v>
      </c>
      <c r="BQ541">
        <v>23647.24</v>
      </c>
      <c r="BR541">
        <v>0</v>
      </c>
      <c r="BS541">
        <v>0</v>
      </c>
      <c r="BT541">
        <v>42709.81</v>
      </c>
      <c r="BU541">
        <v>562949.11</v>
      </c>
      <c r="BV541" t="s">
        <v>107</v>
      </c>
      <c r="BW541">
        <v>0</v>
      </c>
      <c r="BX541" t="s">
        <v>107</v>
      </c>
      <c r="BY541" t="s">
        <v>109</v>
      </c>
      <c r="BZ541" s="12">
        <f t="shared" si="292"/>
        <v>100</v>
      </c>
      <c r="CA541" s="12">
        <v>34.950000000000003</v>
      </c>
      <c r="CB541" s="12">
        <v>0</v>
      </c>
      <c r="CC541" s="12">
        <v>4.24</v>
      </c>
      <c r="CD541" s="12">
        <v>7.16</v>
      </c>
      <c r="CE541" s="12">
        <v>0</v>
      </c>
      <c r="CF541" s="12">
        <v>0</v>
      </c>
      <c r="CG541" s="12">
        <v>0</v>
      </c>
      <c r="CH541" s="12">
        <v>0.12</v>
      </c>
      <c r="CI541" s="12">
        <v>1.37</v>
      </c>
      <c r="CJ541" s="12">
        <v>1.96</v>
      </c>
      <c r="CK541" s="12">
        <v>0</v>
      </c>
      <c r="CL541" s="12">
        <v>0</v>
      </c>
      <c r="CM541" s="12">
        <v>3.54</v>
      </c>
      <c r="CN541" s="12">
        <v>46.66</v>
      </c>
      <c r="CO541" t="s">
        <v>970</v>
      </c>
      <c r="CP541" s="12">
        <v>0</v>
      </c>
      <c r="CQ541" t="s">
        <v>107</v>
      </c>
      <c r="CR541" s="12">
        <f t="shared" si="299"/>
        <v>4.24</v>
      </c>
      <c r="CS541" s="12">
        <f t="shared" si="300"/>
        <v>0</v>
      </c>
      <c r="CT541" s="12">
        <f t="shared" si="301"/>
        <v>6.99</v>
      </c>
      <c r="CU541" s="12">
        <f t="shared" si="302"/>
        <v>46.66</v>
      </c>
      <c r="CV541" t="s">
        <v>322</v>
      </c>
      <c r="CW541" t="s">
        <v>107</v>
      </c>
    </row>
    <row r="542" spans="1:102" x14ac:dyDescent="0.2">
      <c r="A542">
        <v>2021</v>
      </c>
      <c r="B542">
        <v>158</v>
      </c>
      <c r="C542" t="s">
        <v>112</v>
      </c>
      <c r="D542" s="12">
        <v>98370</v>
      </c>
      <c r="E542" t="s">
        <v>113</v>
      </c>
      <c r="F542" t="s">
        <v>114</v>
      </c>
      <c r="G542" t="s">
        <v>142</v>
      </c>
      <c r="H542" t="s">
        <v>107</v>
      </c>
      <c r="I542" t="s">
        <v>143</v>
      </c>
      <c r="J542">
        <v>2014</v>
      </c>
      <c r="K542">
        <v>7</v>
      </c>
      <c r="L542" t="s">
        <v>131</v>
      </c>
      <c r="M542" t="s">
        <v>131</v>
      </c>
      <c r="N542" t="s">
        <v>381</v>
      </c>
      <c r="O542" s="3">
        <v>628000</v>
      </c>
      <c r="P542" s="3">
        <v>573000</v>
      </c>
      <c r="Q542" s="3">
        <v>650000</v>
      </c>
      <c r="R542" s="4">
        <v>1.0350318471337601</v>
      </c>
      <c r="S542" s="5">
        <f t="shared" si="295"/>
        <v>573000</v>
      </c>
      <c r="T542" s="5">
        <v>229200</v>
      </c>
      <c r="U542" s="5">
        <v>0</v>
      </c>
      <c r="V542" s="5">
        <v>85950</v>
      </c>
      <c r="W542" s="5">
        <v>28650</v>
      </c>
      <c r="X542" s="5">
        <v>28650</v>
      </c>
      <c r="Y542" s="5">
        <v>28650</v>
      </c>
      <c r="Z542" s="5">
        <v>11460</v>
      </c>
      <c r="AA542" s="5">
        <v>28650</v>
      </c>
      <c r="AB542" s="5">
        <v>11460</v>
      </c>
      <c r="AC542" s="5">
        <v>114600</v>
      </c>
      <c r="AD542" s="5">
        <v>0</v>
      </c>
      <c r="AE542" s="5">
        <v>5730</v>
      </c>
      <c r="AF542" s="5">
        <v>0</v>
      </c>
      <c r="AG542" s="5" t="s">
        <v>107</v>
      </c>
      <c r="AH542" s="5">
        <v>0</v>
      </c>
      <c r="AI542" t="s">
        <v>107</v>
      </c>
      <c r="AJ542" s="3">
        <v>0</v>
      </c>
      <c r="AK542" t="s">
        <v>107</v>
      </c>
      <c r="AL542" s="6">
        <f t="shared" si="296"/>
        <v>100</v>
      </c>
      <c r="AM542" s="6">
        <v>40</v>
      </c>
      <c r="AN542" s="6">
        <v>0</v>
      </c>
      <c r="AO542" s="6">
        <v>15</v>
      </c>
      <c r="AP542" s="6">
        <v>5</v>
      </c>
      <c r="AQ542" s="6">
        <v>5</v>
      </c>
      <c r="AR542" s="6">
        <v>5</v>
      </c>
      <c r="AS542" s="6">
        <v>2</v>
      </c>
      <c r="AT542" s="6">
        <v>5</v>
      </c>
      <c r="AU542" s="6">
        <v>2</v>
      </c>
      <c r="AV542" s="6">
        <v>20</v>
      </c>
      <c r="AW542" s="6">
        <v>0</v>
      </c>
      <c r="AX542" s="6">
        <v>1</v>
      </c>
      <c r="AY542" s="6">
        <v>0</v>
      </c>
      <c r="AZ542" s="6" t="s">
        <v>107</v>
      </c>
      <c r="BA542" s="6">
        <v>0</v>
      </c>
      <c r="BB542" s="6" t="s">
        <v>107</v>
      </c>
      <c r="BC542" s="6">
        <v>0</v>
      </c>
      <c r="BD542" s="6" t="s">
        <v>107</v>
      </c>
      <c r="BE542" s="12">
        <f t="shared" si="297"/>
        <v>20</v>
      </c>
      <c r="BF542" s="12">
        <f t="shared" si="298"/>
        <v>30</v>
      </c>
      <c r="BG542" s="3">
        <f t="shared" ref="BG542:BG605" si="303">SUM(BH542:BW542)</f>
        <v>573000</v>
      </c>
      <c r="BH542">
        <v>573000</v>
      </c>
      <c r="BI542">
        <v>0</v>
      </c>
      <c r="BJ542">
        <v>0</v>
      </c>
      <c r="BK542">
        <v>0</v>
      </c>
      <c r="BL542">
        <v>0</v>
      </c>
      <c r="BM542">
        <v>0</v>
      </c>
      <c r="BN542">
        <v>0</v>
      </c>
      <c r="BO542">
        <v>0</v>
      </c>
      <c r="BP542">
        <v>0</v>
      </c>
      <c r="BQ542">
        <v>0</v>
      </c>
      <c r="BR542">
        <v>0</v>
      </c>
      <c r="BS542">
        <v>0</v>
      </c>
      <c r="BT542">
        <v>0</v>
      </c>
      <c r="BU542">
        <v>0</v>
      </c>
      <c r="BV542" t="s">
        <v>107</v>
      </c>
      <c r="BW542">
        <v>0</v>
      </c>
      <c r="BX542" t="s">
        <v>107</v>
      </c>
      <c r="BY542" t="s">
        <v>109</v>
      </c>
      <c r="BZ542" s="12">
        <f t="shared" si="292"/>
        <v>100</v>
      </c>
      <c r="CA542" s="12">
        <v>100</v>
      </c>
      <c r="CB542" s="12">
        <v>0</v>
      </c>
      <c r="CC542" s="12">
        <v>0</v>
      </c>
      <c r="CD542" s="12">
        <v>0</v>
      </c>
      <c r="CE542" s="12">
        <v>0</v>
      </c>
      <c r="CF542" s="12">
        <v>0</v>
      </c>
      <c r="CG542" s="12">
        <v>0</v>
      </c>
      <c r="CH542" s="12">
        <v>0</v>
      </c>
      <c r="CI542" s="12">
        <v>0</v>
      </c>
      <c r="CJ542" s="12">
        <v>0</v>
      </c>
      <c r="CK542" s="12">
        <v>0</v>
      </c>
      <c r="CL542" s="12">
        <v>0</v>
      </c>
      <c r="CM542" s="12">
        <v>0</v>
      </c>
      <c r="CN542" s="12">
        <v>0</v>
      </c>
      <c r="CO542" t="s">
        <v>107</v>
      </c>
      <c r="CP542" s="12">
        <v>0</v>
      </c>
      <c r="CQ542" t="s">
        <v>107</v>
      </c>
      <c r="CR542" s="12">
        <f t="shared" si="299"/>
        <v>0</v>
      </c>
      <c r="CS542" s="12">
        <f t="shared" si="300"/>
        <v>0</v>
      </c>
      <c r="CT542" s="12">
        <f t="shared" si="301"/>
        <v>0</v>
      </c>
      <c r="CU542" s="12">
        <f t="shared" si="302"/>
        <v>0</v>
      </c>
      <c r="CV542" t="s">
        <v>322</v>
      </c>
      <c r="CW542" t="s">
        <v>107</v>
      </c>
      <c r="CX542" t="s">
        <v>126</v>
      </c>
    </row>
    <row r="543" spans="1:102" x14ac:dyDescent="0.2">
      <c r="A543">
        <v>2021</v>
      </c>
      <c r="B543">
        <v>138</v>
      </c>
      <c r="C543" t="s">
        <v>112</v>
      </c>
      <c r="D543" s="12">
        <v>98250</v>
      </c>
      <c r="E543" t="s">
        <v>113</v>
      </c>
      <c r="F543" t="s">
        <v>114</v>
      </c>
      <c r="G543" t="s">
        <v>106</v>
      </c>
      <c r="H543" t="s">
        <v>107</v>
      </c>
      <c r="I543" t="s">
        <v>106</v>
      </c>
      <c r="J543">
        <v>2020</v>
      </c>
      <c r="K543">
        <v>1</v>
      </c>
      <c r="L543" t="s">
        <v>108</v>
      </c>
      <c r="M543" t="s">
        <v>108</v>
      </c>
      <c r="N543" t="s">
        <v>360</v>
      </c>
      <c r="O543" s="3">
        <v>223485</v>
      </c>
      <c r="P543" s="3">
        <v>206960</v>
      </c>
      <c r="Q543" s="3">
        <v>217170</v>
      </c>
      <c r="R543" s="4">
        <v>0.97174307000469795</v>
      </c>
      <c r="S543" s="5">
        <f t="shared" si="295"/>
        <v>206959</v>
      </c>
      <c r="T543" s="5">
        <v>77743</v>
      </c>
      <c r="U543" s="5">
        <v>0</v>
      </c>
      <c r="V543" s="5">
        <v>44162</v>
      </c>
      <c r="W543" s="5">
        <v>0</v>
      </c>
      <c r="X543" s="5">
        <v>8301</v>
      </c>
      <c r="Y543" s="5">
        <v>5893</v>
      </c>
      <c r="Z543" s="5">
        <v>792</v>
      </c>
      <c r="AA543" s="5">
        <v>14087</v>
      </c>
      <c r="AB543" s="5">
        <v>693</v>
      </c>
      <c r="AC543" s="5">
        <v>41673</v>
      </c>
      <c r="AD543" s="5">
        <v>0</v>
      </c>
      <c r="AE543" s="5">
        <f t="shared" ref="AE543:AE551" si="304">P543*(AX543/100)</f>
        <v>11196.536</v>
      </c>
      <c r="AF543" s="5">
        <f t="shared" ref="AF543:AF551" si="305">P543*(AY543/100)</f>
        <v>1738.4639999999999</v>
      </c>
      <c r="AG543" s="5" t="s">
        <v>971</v>
      </c>
      <c r="AH543" s="5">
        <v>680</v>
      </c>
      <c r="AI543" t="s">
        <v>972</v>
      </c>
      <c r="AJ543" s="3">
        <v>0</v>
      </c>
      <c r="AK543" t="s">
        <v>107</v>
      </c>
      <c r="AL543" s="6">
        <f t="shared" si="296"/>
        <v>100</v>
      </c>
      <c r="AM543" s="6">
        <v>37.56</v>
      </c>
      <c r="AN543" s="6">
        <v>0</v>
      </c>
      <c r="AO543" s="6">
        <v>21.34</v>
      </c>
      <c r="AP543" s="6">
        <v>0</v>
      </c>
      <c r="AQ543" s="6">
        <v>4.01</v>
      </c>
      <c r="AR543" s="6">
        <v>2.85</v>
      </c>
      <c r="AS543" s="6">
        <v>0.38</v>
      </c>
      <c r="AT543" s="6">
        <v>6.81</v>
      </c>
      <c r="AU543" s="6">
        <v>0.33</v>
      </c>
      <c r="AV543" s="6">
        <v>20.14</v>
      </c>
      <c r="AW543" s="6">
        <v>0</v>
      </c>
      <c r="AX543" s="6">
        <v>5.41</v>
      </c>
      <c r="AY543" s="6">
        <v>0.84</v>
      </c>
      <c r="AZ543" s="6" t="s">
        <v>971</v>
      </c>
      <c r="BA543" s="6">
        <v>0.33</v>
      </c>
      <c r="BB543" s="6" t="s">
        <v>972</v>
      </c>
      <c r="BC543" s="6">
        <v>0</v>
      </c>
      <c r="BD543" s="6" t="s">
        <v>107</v>
      </c>
      <c r="BE543" s="12">
        <f t="shared" si="297"/>
        <v>21.34</v>
      </c>
      <c r="BF543" s="12">
        <f t="shared" si="298"/>
        <v>34.24</v>
      </c>
      <c r="BG543" s="3">
        <f t="shared" si="303"/>
        <v>206960</v>
      </c>
      <c r="BH543">
        <v>198957</v>
      </c>
      <c r="BI543">
        <v>0</v>
      </c>
      <c r="BJ543">
        <v>932</v>
      </c>
      <c r="BK543">
        <v>4597</v>
      </c>
      <c r="BL543">
        <v>0</v>
      </c>
      <c r="BM543">
        <v>0</v>
      </c>
      <c r="BN543">
        <v>0</v>
      </c>
      <c r="BO543">
        <v>0</v>
      </c>
      <c r="BP543">
        <v>0</v>
      </c>
      <c r="BQ543">
        <v>0</v>
      </c>
      <c r="BR543">
        <v>0</v>
      </c>
      <c r="BS543">
        <v>0</v>
      </c>
      <c r="BT543">
        <v>0</v>
      </c>
      <c r="BU543">
        <v>1737</v>
      </c>
      <c r="BV543" t="s">
        <v>973</v>
      </c>
      <c r="BW543">
        <v>737</v>
      </c>
      <c r="BX543" t="s">
        <v>974</v>
      </c>
      <c r="BY543" t="s">
        <v>109</v>
      </c>
      <c r="BZ543" s="12">
        <f t="shared" si="292"/>
        <v>100</v>
      </c>
      <c r="CA543" s="12">
        <v>96.13</v>
      </c>
      <c r="CB543" s="12">
        <v>0</v>
      </c>
      <c r="CC543" s="12">
        <v>0.45</v>
      </c>
      <c r="CD543" s="12">
        <v>2.2200000000000002</v>
      </c>
      <c r="CE543" s="12">
        <v>0</v>
      </c>
      <c r="CF543" s="12">
        <v>0</v>
      </c>
      <c r="CG543" s="12">
        <v>0</v>
      </c>
      <c r="CH543" s="12">
        <v>0</v>
      </c>
      <c r="CI543" s="12">
        <v>0</v>
      </c>
      <c r="CJ543" s="12">
        <v>0</v>
      </c>
      <c r="CK543" s="12">
        <v>0</v>
      </c>
      <c r="CL543" s="12">
        <v>0</v>
      </c>
      <c r="CM543" s="12">
        <v>0</v>
      </c>
      <c r="CN543" s="12">
        <v>0.84</v>
      </c>
      <c r="CO543" t="s">
        <v>107</v>
      </c>
      <c r="CP543" s="12">
        <v>0.36</v>
      </c>
      <c r="CQ543" t="s">
        <v>107</v>
      </c>
      <c r="CR543" s="12">
        <f t="shared" si="299"/>
        <v>0.45</v>
      </c>
      <c r="CS543" s="12">
        <f t="shared" si="300"/>
        <v>0</v>
      </c>
      <c r="CT543" s="12">
        <f t="shared" si="301"/>
        <v>0</v>
      </c>
      <c r="CU543" s="12">
        <f t="shared" si="302"/>
        <v>1.2</v>
      </c>
      <c r="CV543" t="s">
        <v>109</v>
      </c>
      <c r="CW543" s="3">
        <v>87</v>
      </c>
      <c r="CX543" t="s">
        <v>116</v>
      </c>
    </row>
    <row r="544" spans="1:102" x14ac:dyDescent="0.2">
      <c r="A544">
        <v>2021</v>
      </c>
      <c r="B544">
        <v>162</v>
      </c>
      <c r="C544" t="s">
        <v>146</v>
      </c>
      <c r="D544" s="12">
        <v>90021</v>
      </c>
      <c r="E544" t="s">
        <v>113</v>
      </c>
      <c r="F544" t="s">
        <v>114</v>
      </c>
      <c r="G544" t="s">
        <v>106</v>
      </c>
      <c r="H544" t="s">
        <v>107</v>
      </c>
      <c r="I544" t="s">
        <v>106</v>
      </c>
      <c r="J544">
        <v>2012</v>
      </c>
      <c r="K544">
        <v>9</v>
      </c>
      <c r="L544" t="s">
        <v>131</v>
      </c>
      <c r="M544" t="s">
        <v>131</v>
      </c>
      <c r="N544" t="s">
        <v>360</v>
      </c>
      <c r="O544" s="3">
        <v>1100000</v>
      </c>
      <c r="P544" s="3">
        <v>185698</v>
      </c>
      <c r="Q544" s="3">
        <v>1022810</v>
      </c>
      <c r="R544" s="4">
        <v>0.92982727272727295</v>
      </c>
      <c r="S544" s="5">
        <f t="shared" si="295"/>
        <v>185698</v>
      </c>
      <c r="T544" s="5">
        <v>163414.24</v>
      </c>
      <c r="U544" s="5">
        <v>0</v>
      </c>
      <c r="V544" s="5">
        <v>0</v>
      </c>
      <c r="W544" s="5">
        <v>0</v>
      </c>
      <c r="X544" s="5">
        <v>0</v>
      </c>
      <c r="Y544" s="5">
        <v>22283.759999999998</v>
      </c>
      <c r="Z544" s="5">
        <v>0</v>
      </c>
      <c r="AA544" s="5">
        <v>0</v>
      </c>
      <c r="AB544" s="5">
        <v>0</v>
      </c>
      <c r="AC544" s="5">
        <v>0</v>
      </c>
      <c r="AD544" s="5">
        <v>0</v>
      </c>
      <c r="AE544" s="5">
        <f t="shared" si="304"/>
        <v>0</v>
      </c>
      <c r="AF544" s="5">
        <f t="shared" si="305"/>
        <v>0</v>
      </c>
      <c r="AG544" s="5">
        <v>0</v>
      </c>
      <c r="AH544" s="5">
        <v>0</v>
      </c>
      <c r="AI544" t="s">
        <v>107</v>
      </c>
      <c r="AJ544" s="3">
        <v>0</v>
      </c>
      <c r="AK544" t="s">
        <v>107</v>
      </c>
      <c r="AL544" s="6">
        <f t="shared" si="296"/>
        <v>100</v>
      </c>
      <c r="AM544" s="6">
        <v>88</v>
      </c>
      <c r="AN544" s="6">
        <v>0</v>
      </c>
      <c r="AO544" s="6">
        <v>0</v>
      </c>
      <c r="AP544" s="6">
        <v>0</v>
      </c>
      <c r="AQ544" s="6">
        <v>0</v>
      </c>
      <c r="AR544" s="6">
        <v>12</v>
      </c>
      <c r="AS544" s="6">
        <v>0</v>
      </c>
      <c r="AT544" s="6">
        <v>0</v>
      </c>
      <c r="AU544" s="6">
        <v>0</v>
      </c>
      <c r="AV544" s="6">
        <v>0</v>
      </c>
      <c r="AW544" s="6">
        <v>0</v>
      </c>
      <c r="AX544" s="6">
        <v>0</v>
      </c>
      <c r="AY544" s="6">
        <v>0</v>
      </c>
      <c r="AZ544" s="6" t="s">
        <v>107</v>
      </c>
      <c r="BA544" s="6">
        <v>0</v>
      </c>
      <c r="BB544" s="6" t="s">
        <v>107</v>
      </c>
      <c r="BC544" s="6">
        <v>0</v>
      </c>
      <c r="BD544" s="6" t="s">
        <v>107</v>
      </c>
      <c r="BE544" s="12">
        <f t="shared" si="297"/>
        <v>0</v>
      </c>
      <c r="BF544" s="12">
        <f t="shared" si="298"/>
        <v>0</v>
      </c>
      <c r="BG544" s="3">
        <f t="shared" si="303"/>
        <v>185698</v>
      </c>
      <c r="BH544">
        <v>0</v>
      </c>
      <c r="BI544">
        <v>0</v>
      </c>
      <c r="BJ544">
        <v>0</v>
      </c>
      <c r="BK544">
        <v>116989.74</v>
      </c>
      <c r="BL544">
        <v>0</v>
      </c>
      <c r="BM544">
        <v>0</v>
      </c>
      <c r="BN544">
        <v>0</v>
      </c>
      <c r="BO544">
        <v>0</v>
      </c>
      <c r="BP544">
        <v>0</v>
      </c>
      <c r="BQ544">
        <v>0</v>
      </c>
      <c r="BR544">
        <v>12998.86</v>
      </c>
      <c r="BS544">
        <v>0</v>
      </c>
      <c r="BT544">
        <v>0</v>
      </c>
      <c r="BU544">
        <v>55709.4</v>
      </c>
      <c r="BV544" t="s">
        <v>107</v>
      </c>
      <c r="BW544">
        <v>0</v>
      </c>
      <c r="BX544" t="s">
        <v>107</v>
      </c>
      <c r="BY544" t="s">
        <v>109</v>
      </c>
      <c r="BZ544" s="12">
        <f t="shared" si="292"/>
        <v>100</v>
      </c>
      <c r="CA544" s="12">
        <v>0</v>
      </c>
      <c r="CB544" s="12">
        <v>0</v>
      </c>
      <c r="CC544" s="12">
        <v>0</v>
      </c>
      <c r="CD544" s="12">
        <v>63</v>
      </c>
      <c r="CE544" s="12">
        <v>0</v>
      </c>
      <c r="CF544" s="12">
        <v>0</v>
      </c>
      <c r="CG544" s="12">
        <v>0</v>
      </c>
      <c r="CH544" s="12">
        <v>0</v>
      </c>
      <c r="CI544" s="12">
        <v>0</v>
      </c>
      <c r="CJ544" s="12">
        <v>0</v>
      </c>
      <c r="CK544" s="12">
        <v>7</v>
      </c>
      <c r="CL544" s="12">
        <v>0</v>
      </c>
      <c r="CM544" s="12">
        <v>0</v>
      </c>
      <c r="CN544" s="12">
        <v>30</v>
      </c>
      <c r="CO544" t="s">
        <v>975</v>
      </c>
      <c r="CP544" s="12">
        <v>0</v>
      </c>
      <c r="CQ544" t="s">
        <v>107</v>
      </c>
      <c r="CR544" s="12">
        <f t="shared" si="299"/>
        <v>0</v>
      </c>
      <c r="CS544" s="12">
        <f t="shared" si="300"/>
        <v>0</v>
      </c>
      <c r="CT544" s="12">
        <f t="shared" si="301"/>
        <v>7</v>
      </c>
      <c r="CU544" s="12">
        <f t="shared" si="302"/>
        <v>30</v>
      </c>
      <c r="CV544" t="s">
        <v>322</v>
      </c>
      <c r="CW544" t="s">
        <v>107</v>
      </c>
      <c r="CX544" t="s">
        <v>116</v>
      </c>
    </row>
    <row r="545" spans="1:102" x14ac:dyDescent="0.2">
      <c r="A545">
        <v>2021</v>
      </c>
      <c r="B545">
        <v>131</v>
      </c>
      <c r="C545" t="s">
        <v>252</v>
      </c>
      <c r="D545" s="12">
        <v>97103</v>
      </c>
      <c r="E545" t="s">
        <v>113</v>
      </c>
      <c r="F545" t="s">
        <v>114</v>
      </c>
      <c r="G545" t="s">
        <v>106</v>
      </c>
      <c r="H545" t="s">
        <v>107</v>
      </c>
      <c r="I545" t="s">
        <v>106</v>
      </c>
      <c r="J545">
        <v>2018</v>
      </c>
      <c r="K545">
        <v>3</v>
      </c>
      <c r="L545" t="s">
        <v>122</v>
      </c>
      <c r="M545" t="s">
        <v>122</v>
      </c>
      <c r="N545" t="s">
        <v>381</v>
      </c>
      <c r="O545" s="3">
        <v>278000</v>
      </c>
      <c r="P545" s="3">
        <v>180000</v>
      </c>
      <c r="Q545" s="3">
        <v>298000</v>
      </c>
      <c r="R545" s="4">
        <v>1.0719424460431699</v>
      </c>
      <c r="S545" s="5">
        <f t="shared" si="295"/>
        <v>180004</v>
      </c>
      <c r="T545" s="5">
        <v>46000</v>
      </c>
      <c r="U545" s="5">
        <v>0</v>
      </c>
      <c r="V545" s="5">
        <v>39000</v>
      </c>
      <c r="W545" s="5">
        <v>10000</v>
      </c>
      <c r="X545" s="5">
        <v>8000</v>
      </c>
      <c r="Y545" s="5">
        <v>8000</v>
      </c>
      <c r="Z545" s="5">
        <v>3000</v>
      </c>
      <c r="AA545" s="5">
        <v>0</v>
      </c>
      <c r="AB545" s="5">
        <v>0</v>
      </c>
      <c r="AC545" s="5">
        <v>52000</v>
      </c>
      <c r="AD545" s="5">
        <v>0</v>
      </c>
      <c r="AE545" s="5">
        <f t="shared" si="304"/>
        <v>14004.000000000002</v>
      </c>
      <c r="AF545" s="5">
        <f t="shared" si="305"/>
        <v>0</v>
      </c>
      <c r="AG545" s="5" t="s">
        <v>107</v>
      </c>
      <c r="AH545" s="5">
        <v>0</v>
      </c>
      <c r="AI545" t="s">
        <v>107</v>
      </c>
      <c r="AJ545" s="3">
        <v>0</v>
      </c>
      <c r="AK545" t="s">
        <v>107</v>
      </c>
      <c r="AL545" s="6">
        <f t="shared" si="296"/>
        <v>100.01</v>
      </c>
      <c r="AM545" s="6">
        <v>25.56</v>
      </c>
      <c r="AN545" s="6">
        <v>0</v>
      </c>
      <c r="AO545" s="6">
        <v>21.67</v>
      </c>
      <c r="AP545" s="6">
        <v>5.56</v>
      </c>
      <c r="AQ545" s="6">
        <v>4.4400000000000004</v>
      </c>
      <c r="AR545" s="6">
        <v>4.4400000000000004</v>
      </c>
      <c r="AS545" s="6">
        <v>1.67</v>
      </c>
      <c r="AT545" s="6">
        <v>0</v>
      </c>
      <c r="AU545" s="6">
        <v>0</v>
      </c>
      <c r="AV545" s="6">
        <v>28.89</v>
      </c>
      <c r="AW545" s="6">
        <v>0</v>
      </c>
      <c r="AX545" s="6">
        <v>7.78</v>
      </c>
      <c r="AY545" s="6">
        <v>0</v>
      </c>
      <c r="AZ545" s="6" t="s">
        <v>107</v>
      </c>
      <c r="BA545" s="6">
        <v>0</v>
      </c>
      <c r="BB545" s="6" t="s">
        <v>107</v>
      </c>
      <c r="BC545" s="6">
        <v>0</v>
      </c>
      <c r="BD545" s="6" t="s">
        <v>107</v>
      </c>
      <c r="BE545" s="12">
        <f t="shared" si="297"/>
        <v>27.23</v>
      </c>
      <c r="BF545" s="12">
        <f t="shared" si="298"/>
        <v>38.340000000000003</v>
      </c>
      <c r="BG545" s="3">
        <f t="shared" si="303"/>
        <v>180000</v>
      </c>
      <c r="BH545">
        <v>178200</v>
      </c>
      <c r="BI545">
        <v>0</v>
      </c>
      <c r="BJ545">
        <v>0</v>
      </c>
      <c r="BK545">
        <v>1800</v>
      </c>
      <c r="BL545">
        <v>0</v>
      </c>
      <c r="BM545">
        <v>0</v>
      </c>
      <c r="BN545">
        <v>0</v>
      </c>
      <c r="BO545">
        <v>0</v>
      </c>
      <c r="BP545">
        <v>0</v>
      </c>
      <c r="BQ545">
        <v>0</v>
      </c>
      <c r="BR545">
        <v>0</v>
      </c>
      <c r="BS545">
        <v>0</v>
      </c>
      <c r="BT545">
        <v>0</v>
      </c>
      <c r="BU545">
        <v>0</v>
      </c>
      <c r="BV545" t="s">
        <v>107</v>
      </c>
      <c r="BW545">
        <v>0</v>
      </c>
      <c r="BX545" t="s">
        <v>107</v>
      </c>
      <c r="BY545" t="s">
        <v>109</v>
      </c>
      <c r="BZ545" s="12">
        <f t="shared" si="292"/>
        <v>100</v>
      </c>
      <c r="CA545" s="12">
        <v>99</v>
      </c>
      <c r="CB545" s="12">
        <v>0</v>
      </c>
      <c r="CC545" s="12">
        <v>0</v>
      </c>
      <c r="CD545" s="12">
        <v>1</v>
      </c>
      <c r="CE545" s="12">
        <v>0</v>
      </c>
      <c r="CF545" s="12">
        <v>0</v>
      </c>
      <c r="CG545" s="12">
        <v>0</v>
      </c>
      <c r="CH545" s="12">
        <v>0</v>
      </c>
      <c r="CI545" s="12">
        <v>0</v>
      </c>
      <c r="CJ545" s="12">
        <v>0</v>
      </c>
      <c r="CK545" s="12">
        <v>0</v>
      </c>
      <c r="CL545" s="12">
        <v>0</v>
      </c>
      <c r="CM545" s="12">
        <v>0</v>
      </c>
      <c r="CN545" s="12">
        <v>0</v>
      </c>
      <c r="CO545" t="s">
        <v>107</v>
      </c>
      <c r="CP545" s="12">
        <v>0</v>
      </c>
      <c r="CQ545" t="s">
        <v>107</v>
      </c>
      <c r="CR545" s="12">
        <f t="shared" si="299"/>
        <v>0</v>
      </c>
      <c r="CS545" s="12">
        <f t="shared" si="300"/>
        <v>0</v>
      </c>
      <c r="CT545" s="12">
        <f t="shared" si="301"/>
        <v>0</v>
      </c>
      <c r="CU545" s="12">
        <f t="shared" si="302"/>
        <v>0</v>
      </c>
      <c r="CV545" t="s">
        <v>109</v>
      </c>
      <c r="CW545" s="5">
        <v>10000</v>
      </c>
      <c r="CX545" t="s">
        <v>116</v>
      </c>
    </row>
    <row r="546" spans="1:102" x14ac:dyDescent="0.2">
      <c r="A546">
        <v>2021</v>
      </c>
      <c r="B546">
        <v>103</v>
      </c>
      <c r="C546" t="s">
        <v>659</v>
      </c>
      <c r="D546" s="12">
        <v>99603</v>
      </c>
      <c r="E546" t="s">
        <v>113</v>
      </c>
      <c r="F546" t="s">
        <v>114</v>
      </c>
      <c r="G546" t="s">
        <v>106</v>
      </c>
      <c r="H546" t="s">
        <v>107</v>
      </c>
      <c r="I546" t="s">
        <v>106</v>
      </c>
      <c r="J546">
        <v>2016</v>
      </c>
      <c r="K546">
        <v>5</v>
      </c>
      <c r="L546" t="s">
        <v>122</v>
      </c>
      <c r="M546" t="s">
        <v>122</v>
      </c>
      <c r="N546" t="s">
        <v>381</v>
      </c>
      <c r="O546" s="3">
        <v>169500</v>
      </c>
      <c r="P546" s="3">
        <v>159000</v>
      </c>
      <c r="R546" s="4" t="s">
        <v>107</v>
      </c>
      <c r="S546" s="5">
        <f t="shared" si="295"/>
        <v>159009</v>
      </c>
      <c r="T546" s="5">
        <v>57921</v>
      </c>
      <c r="U546" s="5">
        <v>15000</v>
      </c>
      <c r="V546" s="5">
        <v>12798</v>
      </c>
      <c r="W546" s="5">
        <v>8879</v>
      </c>
      <c r="X546" s="5">
        <v>0</v>
      </c>
      <c r="Y546" s="5">
        <v>2536</v>
      </c>
      <c r="Z546" s="5">
        <v>0</v>
      </c>
      <c r="AA546" s="5">
        <v>25895</v>
      </c>
      <c r="AB546" s="5">
        <v>13310</v>
      </c>
      <c r="AC546" s="5">
        <v>3590</v>
      </c>
      <c r="AD546" s="5">
        <v>0</v>
      </c>
      <c r="AE546" s="5">
        <f t="shared" si="304"/>
        <v>1001.7</v>
      </c>
      <c r="AF546" s="5">
        <f t="shared" si="305"/>
        <v>18078.3</v>
      </c>
      <c r="AG546" s="5" t="s">
        <v>976</v>
      </c>
      <c r="AH546" s="5">
        <v>0</v>
      </c>
      <c r="AI546" t="s">
        <v>107</v>
      </c>
      <c r="AJ546" s="3">
        <v>0</v>
      </c>
      <c r="AK546" t="s">
        <v>107</v>
      </c>
      <c r="AL546" s="6">
        <f t="shared" si="296"/>
        <v>100.00000000000001</v>
      </c>
      <c r="AM546" s="6">
        <v>36.43</v>
      </c>
      <c r="AN546" s="6">
        <v>9.43</v>
      </c>
      <c r="AO546" s="6">
        <v>8.0500000000000007</v>
      </c>
      <c r="AP546" s="6">
        <v>5.58</v>
      </c>
      <c r="AQ546" s="6">
        <v>0</v>
      </c>
      <c r="AR546" s="6">
        <v>1.59</v>
      </c>
      <c r="AS546" s="6">
        <v>0</v>
      </c>
      <c r="AT546" s="6">
        <v>16.29</v>
      </c>
      <c r="AU546" s="6">
        <v>8.3699999999999992</v>
      </c>
      <c r="AV546" s="6">
        <v>2.2599999999999998</v>
      </c>
      <c r="AW546" s="6">
        <v>0</v>
      </c>
      <c r="AX546" s="6">
        <v>0.63</v>
      </c>
      <c r="AY546" s="6">
        <v>11.37</v>
      </c>
      <c r="AZ546" s="6" t="s">
        <v>976</v>
      </c>
      <c r="BA546" s="6">
        <v>0</v>
      </c>
      <c r="BB546" s="6" t="s">
        <v>107</v>
      </c>
      <c r="BC546" s="6">
        <v>0</v>
      </c>
      <c r="BD546" s="6" t="s">
        <v>107</v>
      </c>
      <c r="BE546" s="12">
        <f t="shared" si="297"/>
        <v>13.63</v>
      </c>
      <c r="BF546" s="12">
        <f t="shared" si="298"/>
        <v>38.919999999999995</v>
      </c>
      <c r="BG546" s="3">
        <f t="shared" si="303"/>
        <v>159000</v>
      </c>
      <c r="BH546">
        <v>151050</v>
      </c>
      <c r="BI546">
        <v>0</v>
      </c>
      <c r="BJ546">
        <v>0</v>
      </c>
      <c r="BK546">
        <v>0</v>
      </c>
      <c r="BL546">
        <v>0</v>
      </c>
      <c r="BM546">
        <v>0</v>
      </c>
      <c r="BN546">
        <v>0</v>
      </c>
      <c r="BO546">
        <v>0</v>
      </c>
      <c r="BP546">
        <v>0</v>
      </c>
      <c r="BQ546">
        <v>0</v>
      </c>
      <c r="BR546">
        <v>0</v>
      </c>
      <c r="BS546">
        <v>0</v>
      </c>
      <c r="BT546">
        <v>0</v>
      </c>
      <c r="BU546">
        <v>7950</v>
      </c>
      <c r="BV546" t="s">
        <v>107</v>
      </c>
      <c r="BW546">
        <v>0</v>
      </c>
      <c r="BX546" t="s">
        <v>107</v>
      </c>
      <c r="BY546" t="s">
        <v>109</v>
      </c>
      <c r="BZ546" s="12">
        <f t="shared" si="292"/>
        <v>100</v>
      </c>
      <c r="CA546" s="12">
        <v>95</v>
      </c>
      <c r="CB546" s="12">
        <v>0</v>
      </c>
      <c r="CC546" s="12">
        <v>0</v>
      </c>
      <c r="CD546" s="12">
        <v>0</v>
      </c>
      <c r="CE546" s="12">
        <v>0</v>
      </c>
      <c r="CF546" s="12">
        <v>0</v>
      </c>
      <c r="CG546" s="12">
        <v>0</v>
      </c>
      <c r="CH546" s="12">
        <v>0</v>
      </c>
      <c r="CI546" s="12">
        <v>0</v>
      </c>
      <c r="CJ546" s="12">
        <v>0</v>
      </c>
      <c r="CK546" s="12">
        <v>0</v>
      </c>
      <c r="CL546" s="12">
        <v>0</v>
      </c>
      <c r="CM546" s="12">
        <v>0</v>
      </c>
      <c r="CN546" s="12">
        <v>5</v>
      </c>
      <c r="CO546" t="s">
        <v>977</v>
      </c>
      <c r="CP546" s="12">
        <v>0</v>
      </c>
      <c r="CQ546" t="s">
        <v>107</v>
      </c>
      <c r="CR546" s="12">
        <f t="shared" si="299"/>
        <v>0</v>
      </c>
      <c r="CS546" s="12">
        <f t="shared" si="300"/>
        <v>0</v>
      </c>
      <c r="CT546" s="12">
        <f t="shared" si="301"/>
        <v>0</v>
      </c>
      <c r="CU546" s="12">
        <f t="shared" si="302"/>
        <v>5</v>
      </c>
      <c r="CV546" t="s">
        <v>322</v>
      </c>
      <c r="CW546" t="s">
        <v>107</v>
      </c>
      <c r="CX546" t="s">
        <v>110</v>
      </c>
    </row>
    <row r="547" spans="1:102" x14ac:dyDescent="0.2">
      <c r="A547">
        <v>2021</v>
      </c>
      <c r="B547">
        <v>110</v>
      </c>
      <c r="C547" t="s">
        <v>146</v>
      </c>
      <c r="D547" s="12">
        <v>92105</v>
      </c>
      <c r="E547" t="s">
        <v>113</v>
      </c>
      <c r="F547" t="s">
        <v>114</v>
      </c>
      <c r="G547" t="s">
        <v>138</v>
      </c>
      <c r="H547" t="s">
        <v>107</v>
      </c>
      <c r="I547" t="s">
        <v>121</v>
      </c>
      <c r="J547">
        <v>2020</v>
      </c>
      <c r="K547">
        <v>1</v>
      </c>
      <c r="L547" t="s">
        <v>108</v>
      </c>
      <c r="M547" t="s">
        <v>108</v>
      </c>
      <c r="N547" t="s">
        <v>381</v>
      </c>
      <c r="O547" s="3">
        <v>273000</v>
      </c>
      <c r="P547" s="3">
        <v>130000</v>
      </c>
      <c r="Q547" s="3">
        <v>186614</v>
      </c>
      <c r="R547" s="4">
        <v>0.68356776556776599</v>
      </c>
      <c r="S547" s="5">
        <f t="shared" si="295"/>
        <v>130000</v>
      </c>
      <c r="T547" s="5">
        <v>117000</v>
      </c>
      <c r="U547" s="5">
        <v>0</v>
      </c>
      <c r="V547" s="5">
        <v>0</v>
      </c>
      <c r="W547" s="5">
        <v>0</v>
      </c>
      <c r="X547" s="5">
        <v>0</v>
      </c>
      <c r="Y547" s="5">
        <v>10400</v>
      </c>
      <c r="Z547" s="5">
        <v>0</v>
      </c>
      <c r="AA547" s="5">
        <v>0</v>
      </c>
      <c r="AB547" s="5">
        <v>0</v>
      </c>
      <c r="AC547" s="5">
        <v>2600</v>
      </c>
      <c r="AD547" s="5">
        <v>0</v>
      </c>
      <c r="AE547" s="5">
        <f t="shared" si="304"/>
        <v>0</v>
      </c>
      <c r="AF547" s="5">
        <f t="shared" si="305"/>
        <v>0</v>
      </c>
      <c r="AG547" s="5" t="s">
        <v>107</v>
      </c>
      <c r="AH547" s="5">
        <v>0</v>
      </c>
      <c r="AI547" t="s">
        <v>107</v>
      </c>
      <c r="AJ547" s="3">
        <v>0</v>
      </c>
      <c r="AK547" t="s">
        <v>107</v>
      </c>
      <c r="AL547" s="6">
        <f t="shared" si="296"/>
        <v>100</v>
      </c>
      <c r="AM547" s="6">
        <v>90</v>
      </c>
      <c r="AN547" s="6">
        <v>0</v>
      </c>
      <c r="AO547" s="6">
        <v>0</v>
      </c>
      <c r="AP547" s="6">
        <v>0</v>
      </c>
      <c r="AQ547" s="6">
        <v>0</v>
      </c>
      <c r="AR547" s="6">
        <v>8</v>
      </c>
      <c r="AS547" s="6">
        <v>0</v>
      </c>
      <c r="AT547" s="6">
        <v>0</v>
      </c>
      <c r="AU547" s="6">
        <v>0</v>
      </c>
      <c r="AV547" s="6">
        <v>2</v>
      </c>
      <c r="AW547" s="6">
        <v>0</v>
      </c>
      <c r="AX547" s="6">
        <v>0</v>
      </c>
      <c r="AY547" s="6">
        <v>0</v>
      </c>
      <c r="AZ547" s="6" t="s">
        <v>107</v>
      </c>
      <c r="BA547" s="6">
        <v>0</v>
      </c>
      <c r="BB547" s="6" t="s">
        <v>107</v>
      </c>
      <c r="BC547" s="6">
        <v>0</v>
      </c>
      <c r="BD547" s="6" t="s">
        <v>107</v>
      </c>
      <c r="BE547" s="12">
        <f t="shared" si="297"/>
        <v>0</v>
      </c>
      <c r="BF547" s="12">
        <f t="shared" si="298"/>
        <v>2</v>
      </c>
      <c r="BG547" s="3">
        <f t="shared" si="303"/>
        <v>130000</v>
      </c>
      <c r="BH547">
        <v>127400</v>
      </c>
      <c r="BI547">
        <v>0</v>
      </c>
      <c r="BJ547">
        <v>0</v>
      </c>
      <c r="BK547">
        <v>2600</v>
      </c>
      <c r="BL547">
        <v>0</v>
      </c>
      <c r="BM547">
        <v>0</v>
      </c>
      <c r="BN547">
        <v>0</v>
      </c>
      <c r="BO547">
        <v>0</v>
      </c>
      <c r="BP547">
        <v>0</v>
      </c>
      <c r="BQ547">
        <v>0</v>
      </c>
      <c r="BR547">
        <v>0</v>
      </c>
      <c r="BS547">
        <v>0</v>
      </c>
      <c r="BT547">
        <v>0</v>
      </c>
      <c r="BU547">
        <v>0</v>
      </c>
      <c r="BV547" t="s">
        <v>107</v>
      </c>
      <c r="BW547">
        <v>0</v>
      </c>
      <c r="BX547" t="s">
        <v>107</v>
      </c>
      <c r="BY547" t="s">
        <v>109</v>
      </c>
      <c r="BZ547" s="12">
        <f t="shared" si="292"/>
        <v>100</v>
      </c>
      <c r="CA547" s="12">
        <v>98</v>
      </c>
      <c r="CB547" s="12">
        <v>0</v>
      </c>
      <c r="CC547" s="12">
        <v>0</v>
      </c>
      <c r="CD547" s="12">
        <v>2</v>
      </c>
      <c r="CE547" s="12">
        <v>0</v>
      </c>
      <c r="CF547" s="12">
        <v>0</v>
      </c>
      <c r="CG547" s="12">
        <v>0</v>
      </c>
      <c r="CH547" s="12">
        <v>0</v>
      </c>
      <c r="CI547" s="12">
        <v>0</v>
      </c>
      <c r="CJ547" s="12">
        <v>0</v>
      </c>
      <c r="CK547" s="12">
        <v>0</v>
      </c>
      <c r="CL547" s="12">
        <v>0</v>
      </c>
      <c r="CM547" s="12">
        <v>0</v>
      </c>
      <c r="CN547" s="12">
        <v>0</v>
      </c>
      <c r="CO547" t="s">
        <v>107</v>
      </c>
      <c r="CP547" s="12">
        <v>0</v>
      </c>
      <c r="CQ547" t="s">
        <v>107</v>
      </c>
      <c r="CR547" s="12">
        <f t="shared" si="299"/>
        <v>0</v>
      </c>
      <c r="CS547" s="12">
        <f t="shared" si="300"/>
        <v>0</v>
      </c>
      <c r="CT547" s="12">
        <f t="shared" si="301"/>
        <v>0</v>
      </c>
      <c r="CU547" s="12">
        <f t="shared" si="302"/>
        <v>0</v>
      </c>
      <c r="CV547" t="s">
        <v>322</v>
      </c>
      <c r="CW547" t="s">
        <v>107</v>
      </c>
      <c r="CX547" t="s">
        <v>126</v>
      </c>
    </row>
    <row r="548" spans="1:102" x14ac:dyDescent="0.2">
      <c r="A548">
        <v>2021</v>
      </c>
      <c r="B548">
        <v>157</v>
      </c>
      <c r="C548" t="s">
        <v>466</v>
      </c>
      <c r="D548" s="12">
        <v>96755</v>
      </c>
      <c r="E548" t="s">
        <v>113</v>
      </c>
      <c r="F548" t="s">
        <v>114</v>
      </c>
      <c r="G548" t="s">
        <v>106</v>
      </c>
      <c r="H548" t="s">
        <v>978</v>
      </c>
      <c r="I548" t="s">
        <v>106</v>
      </c>
      <c r="J548">
        <v>2019</v>
      </c>
      <c r="K548">
        <v>2</v>
      </c>
      <c r="L548" t="s">
        <v>108</v>
      </c>
      <c r="M548" t="s">
        <v>108</v>
      </c>
      <c r="N548" t="s">
        <v>381</v>
      </c>
      <c r="O548" s="3">
        <v>140000</v>
      </c>
      <c r="P548" s="3">
        <v>105000</v>
      </c>
      <c r="Q548" s="3">
        <v>250000</v>
      </c>
      <c r="R548" s="4">
        <v>1.78571428571429</v>
      </c>
      <c r="S548" s="5">
        <f t="shared" si="295"/>
        <v>105000</v>
      </c>
      <c r="T548" s="5">
        <v>89250</v>
      </c>
      <c r="U548" s="5">
        <v>0</v>
      </c>
      <c r="V548" s="5">
        <v>0</v>
      </c>
      <c r="W548" s="5">
        <v>0</v>
      </c>
      <c r="X548" s="5">
        <v>0</v>
      </c>
      <c r="Y548" s="5">
        <v>0</v>
      </c>
      <c r="Z548" s="5">
        <v>0</v>
      </c>
      <c r="AA548" s="5">
        <v>0</v>
      </c>
      <c r="AB548" s="5">
        <v>0</v>
      </c>
      <c r="AC548" s="5">
        <v>15750</v>
      </c>
      <c r="AD548" s="5">
        <v>0</v>
      </c>
      <c r="AE548" s="5">
        <f t="shared" si="304"/>
        <v>0</v>
      </c>
      <c r="AF548" s="5">
        <f t="shared" si="305"/>
        <v>0</v>
      </c>
      <c r="AG548" s="5" t="s">
        <v>107</v>
      </c>
      <c r="AH548" s="5">
        <v>0</v>
      </c>
      <c r="AI548" t="s">
        <v>107</v>
      </c>
      <c r="AJ548" s="3">
        <v>0</v>
      </c>
      <c r="AK548" t="s">
        <v>107</v>
      </c>
      <c r="AL548" s="6">
        <f t="shared" si="296"/>
        <v>100</v>
      </c>
      <c r="AM548" s="6">
        <v>85</v>
      </c>
      <c r="AN548" s="6">
        <v>0</v>
      </c>
      <c r="AO548" s="6">
        <v>0</v>
      </c>
      <c r="AP548" s="6">
        <v>0</v>
      </c>
      <c r="AQ548" s="6">
        <v>0</v>
      </c>
      <c r="AR548" s="6">
        <v>0</v>
      </c>
      <c r="AS548" s="6">
        <v>0</v>
      </c>
      <c r="AT548" s="6">
        <v>0</v>
      </c>
      <c r="AU548" s="6">
        <v>0</v>
      </c>
      <c r="AV548" s="6">
        <v>15</v>
      </c>
      <c r="AW548" s="6">
        <v>0</v>
      </c>
      <c r="AX548" s="6">
        <v>0</v>
      </c>
      <c r="AY548" s="6">
        <v>0</v>
      </c>
      <c r="AZ548" s="6" t="s">
        <v>107</v>
      </c>
      <c r="BA548" s="6">
        <v>0</v>
      </c>
      <c r="BB548" s="6" t="s">
        <v>107</v>
      </c>
      <c r="BC548" s="6">
        <v>0</v>
      </c>
      <c r="BD548" s="6" t="s">
        <v>107</v>
      </c>
      <c r="BE548" s="12">
        <f t="shared" si="297"/>
        <v>0</v>
      </c>
      <c r="BF548" s="12">
        <f t="shared" si="298"/>
        <v>15</v>
      </c>
      <c r="BG548" s="3">
        <f t="shared" si="303"/>
        <v>105000</v>
      </c>
      <c r="BH548">
        <v>89250</v>
      </c>
      <c r="BI548">
        <v>0</v>
      </c>
      <c r="BJ548">
        <v>0</v>
      </c>
      <c r="BK548">
        <v>10500</v>
      </c>
      <c r="BL548">
        <v>0</v>
      </c>
      <c r="BM548">
        <v>0</v>
      </c>
      <c r="BN548">
        <v>0</v>
      </c>
      <c r="BO548">
        <v>0</v>
      </c>
      <c r="BP548">
        <v>5250</v>
      </c>
      <c r="BQ548">
        <v>0</v>
      </c>
      <c r="BR548">
        <v>0</v>
      </c>
      <c r="BS548">
        <v>0</v>
      </c>
      <c r="BT548">
        <v>0</v>
      </c>
      <c r="BU548">
        <v>0</v>
      </c>
      <c r="BV548" t="s">
        <v>107</v>
      </c>
      <c r="BW548">
        <v>0</v>
      </c>
      <c r="BX548" t="s">
        <v>107</v>
      </c>
      <c r="BY548" t="s">
        <v>109</v>
      </c>
      <c r="BZ548" s="12">
        <f t="shared" si="292"/>
        <v>100</v>
      </c>
      <c r="CA548" s="12">
        <v>85</v>
      </c>
      <c r="CB548" s="12">
        <v>0</v>
      </c>
      <c r="CC548" s="12">
        <v>0</v>
      </c>
      <c r="CD548" s="12">
        <v>10</v>
      </c>
      <c r="CE548" s="12">
        <v>0</v>
      </c>
      <c r="CF548" s="12">
        <v>0</v>
      </c>
      <c r="CG548" s="12">
        <v>0</v>
      </c>
      <c r="CH548" s="12">
        <v>0</v>
      </c>
      <c r="CI548" s="12">
        <v>5</v>
      </c>
      <c r="CJ548" s="12">
        <v>0</v>
      </c>
      <c r="CK548" s="12">
        <v>0</v>
      </c>
      <c r="CL548" s="12">
        <v>0</v>
      </c>
      <c r="CM548" s="12">
        <v>0</v>
      </c>
      <c r="CN548" s="12">
        <v>0</v>
      </c>
      <c r="CO548" t="s">
        <v>107</v>
      </c>
      <c r="CP548" s="12">
        <v>0</v>
      </c>
      <c r="CQ548" t="s">
        <v>107</v>
      </c>
      <c r="CR548" s="12">
        <f t="shared" si="299"/>
        <v>0</v>
      </c>
      <c r="CS548" s="12">
        <f t="shared" si="300"/>
        <v>0</v>
      </c>
      <c r="CT548" s="12">
        <f t="shared" si="301"/>
        <v>5</v>
      </c>
      <c r="CU548" s="12">
        <f t="shared" si="302"/>
        <v>0</v>
      </c>
      <c r="CV548" t="s">
        <v>322</v>
      </c>
      <c r="CW548" t="s">
        <v>107</v>
      </c>
      <c r="CX548" t="s">
        <v>116</v>
      </c>
    </row>
    <row r="549" spans="1:102" x14ac:dyDescent="0.2">
      <c r="A549">
        <v>2021</v>
      </c>
      <c r="B549">
        <v>134</v>
      </c>
      <c r="C549" t="s">
        <v>252</v>
      </c>
      <c r="D549" s="12">
        <v>97040</v>
      </c>
      <c r="E549" t="s">
        <v>113</v>
      </c>
      <c r="F549" t="s">
        <v>114</v>
      </c>
      <c r="G549" t="s">
        <v>142</v>
      </c>
      <c r="H549" t="s">
        <v>107</v>
      </c>
      <c r="I549" t="s">
        <v>143</v>
      </c>
      <c r="J549">
        <v>2020</v>
      </c>
      <c r="K549">
        <v>1</v>
      </c>
      <c r="L549" t="s">
        <v>108</v>
      </c>
      <c r="M549" t="s">
        <v>108</v>
      </c>
      <c r="N549" t="s">
        <v>381</v>
      </c>
      <c r="O549" s="3">
        <v>75000</v>
      </c>
      <c r="P549" s="3">
        <v>75000</v>
      </c>
      <c r="Q549" s="3">
        <v>75000</v>
      </c>
      <c r="R549" s="4">
        <v>1</v>
      </c>
      <c r="S549" s="5">
        <f t="shared" si="295"/>
        <v>75000</v>
      </c>
      <c r="T549" s="5">
        <v>71250</v>
      </c>
      <c r="U549" s="5">
        <v>0</v>
      </c>
      <c r="V549" s="5">
        <v>1500</v>
      </c>
      <c r="W549" s="5">
        <v>0</v>
      </c>
      <c r="X549" s="5">
        <v>0</v>
      </c>
      <c r="Y549" s="5">
        <v>0</v>
      </c>
      <c r="Z549" s="5">
        <v>0</v>
      </c>
      <c r="AA549" s="5">
        <v>0</v>
      </c>
      <c r="AB549" s="5">
        <v>0</v>
      </c>
      <c r="AC549" s="5">
        <v>0</v>
      </c>
      <c r="AD549" s="5">
        <v>0</v>
      </c>
      <c r="AE549" s="5">
        <f t="shared" si="304"/>
        <v>0</v>
      </c>
      <c r="AF549" s="5">
        <f t="shared" si="305"/>
        <v>2250</v>
      </c>
      <c r="AG549" s="5" t="s">
        <v>979</v>
      </c>
      <c r="AH549" s="5">
        <v>0</v>
      </c>
      <c r="AI549" t="s">
        <v>107</v>
      </c>
      <c r="AJ549" s="3">
        <v>0</v>
      </c>
      <c r="AK549" t="s">
        <v>107</v>
      </c>
      <c r="AL549" s="6">
        <f t="shared" si="296"/>
        <v>100</v>
      </c>
      <c r="AM549" s="6">
        <v>95</v>
      </c>
      <c r="AN549" s="6">
        <v>0</v>
      </c>
      <c r="AO549" s="6">
        <v>2</v>
      </c>
      <c r="AP549" s="6">
        <v>0</v>
      </c>
      <c r="AQ549" s="6">
        <v>0</v>
      </c>
      <c r="AR549" s="6">
        <v>0</v>
      </c>
      <c r="AS549" s="6">
        <v>0</v>
      </c>
      <c r="AT549" s="6">
        <v>0</v>
      </c>
      <c r="AU549" s="6">
        <v>0</v>
      </c>
      <c r="AV549" s="6">
        <v>0</v>
      </c>
      <c r="AW549" s="6">
        <v>0</v>
      </c>
      <c r="AX549" s="6">
        <v>0</v>
      </c>
      <c r="AY549" s="6">
        <v>3</v>
      </c>
      <c r="AZ549" s="6" t="s">
        <v>979</v>
      </c>
      <c r="BA549" s="6">
        <v>0</v>
      </c>
      <c r="BB549" s="6" t="s">
        <v>107</v>
      </c>
      <c r="BC549" s="6">
        <v>0</v>
      </c>
      <c r="BD549" s="6" t="s">
        <v>107</v>
      </c>
      <c r="BE549" s="12">
        <f t="shared" si="297"/>
        <v>2</v>
      </c>
      <c r="BF549" s="12">
        <f t="shared" si="298"/>
        <v>3</v>
      </c>
      <c r="BG549" s="3">
        <f t="shared" si="303"/>
        <v>75000</v>
      </c>
      <c r="BH549">
        <v>75000</v>
      </c>
      <c r="BI549">
        <v>0</v>
      </c>
      <c r="BJ549">
        <v>0</v>
      </c>
      <c r="BK549">
        <v>0</v>
      </c>
      <c r="BL549">
        <v>0</v>
      </c>
      <c r="BM549">
        <v>0</v>
      </c>
      <c r="BN549">
        <v>0</v>
      </c>
      <c r="BO549">
        <v>0</v>
      </c>
      <c r="BP549">
        <v>0</v>
      </c>
      <c r="BQ549">
        <v>0</v>
      </c>
      <c r="BR549">
        <v>0</v>
      </c>
      <c r="BS549">
        <v>0</v>
      </c>
      <c r="BT549">
        <v>0</v>
      </c>
      <c r="BU549">
        <v>0</v>
      </c>
      <c r="BV549" t="s">
        <v>107</v>
      </c>
      <c r="BW549">
        <v>0</v>
      </c>
      <c r="BX549" t="s">
        <v>107</v>
      </c>
      <c r="BY549" t="s">
        <v>109</v>
      </c>
      <c r="BZ549" s="12">
        <f t="shared" si="292"/>
        <v>100</v>
      </c>
      <c r="CA549" s="12">
        <v>100</v>
      </c>
      <c r="CB549" s="12">
        <v>0</v>
      </c>
      <c r="CC549" s="12">
        <v>0</v>
      </c>
      <c r="CD549" s="12">
        <v>0</v>
      </c>
      <c r="CE549" s="12">
        <v>0</v>
      </c>
      <c r="CF549" s="12">
        <v>0</v>
      </c>
      <c r="CG549" s="12">
        <v>0</v>
      </c>
      <c r="CH549" s="12">
        <v>0</v>
      </c>
      <c r="CI549" s="12">
        <v>0</v>
      </c>
      <c r="CJ549" s="12">
        <v>0</v>
      </c>
      <c r="CK549" s="12">
        <v>0</v>
      </c>
      <c r="CL549" s="12">
        <v>0</v>
      </c>
      <c r="CM549" s="12">
        <v>0</v>
      </c>
      <c r="CN549" s="12">
        <v>0</v>
      </c>
      <c r="CO549" t="s">
        <v>107</v>
      </c>
      <c r="CP549" s="12">
        <v>0</v>
      </c>
      <c r="CQ549" t="s">
        <v>107</v>
      </c>
      <c r="CR549" s="12">
        <f t="shared" si="299"/>
        <v>0</v>
      </c>
      <c r="CS549" s="12">
        <f t="shared" si="300"/>
        <v>0</v>
      </c>
      <c r="CT549" s="12">
        <f t="shared" si="301"/>
        <v>0</v>
      </c>
      <c r="CU549" s="12">
        <f t="shared" si="302"/>
        <v>0</v>
      </c>
      <c r="CV549" t="s">
        <v>322</v>
      </c>
      <c r="CW549" t="s">
        <v>107</v>
      </c>
      <c r="CX549" t="s">
        <v>110</v>
      </c>
    </row>
    <row r="550" spans="1:102" x14ac:dyDescent="0.2">
      <c r="A550">
        <v>2021</v>
      </c>
      <c r="B550">
        <v>127</v>
      </c>
      <c r="C550" t="s">
        <v>252</v>
      </c>
      <c r="D550" s="12">
        <v>97031</v>
      </c>
      <c r="E550" t="s">
        <v>113</v>
      </c>
      <c r="F550" t="s">
        <v>114</v>
      </c>
      <c r="G550" t="s">
        <v>106</v>
      </c>
      <c r="H550" t="s">
        <v>107</v>
      </c>
      <c r="I550" t="s">
        <v>106</v>
      </c>
      <c r="J550">
        <v>2008</v>
      </c>
      <c r="K550">
        <v>13</v>
      </c>
      <c r="L550" t="s">
        <v>154</v>
      </c>
      <c r="M550" t="s">
        <v>149</v>
      </c>
      <c r="N550" t="s">
        <v>381</v>
      </c>
      <c r="O550" s="3">
        <v>150000</v>
      </c>
      <c r="P550" s="3">
        <v>70000</v>
      </c>
      <c r="Q550" s="3">
        <v>150000</v>
      </c>
      <c r="R550" s="4">
        <v>1</v>
      </c>
      <c r="S550" s="5">
        <f t="shared" si="295"/>
        <v>70000</v>
      </c>
      <c r="T550" s="5">
        <v>70000</v>
      </c>
      <c r="U550" s="5">
        <v>0</v>
      </c>
      <c r="V550" s="5">
        <v>0</v>
      </c>
      <c r="W550" s="5">
        <v>0</v>
      </c>
      <c r="X550" s="5">
        <v>0</v>
      </c>
      <c r="Y550" s="5">
        <v>0</v>
      </c>
      <c r="Z550" s="5">
        <v>0</v>
      </c>
      <c r="AA550" s="5">
        <v>0</v>
      </c>
      <c r="AB550" s="5">
        <v>0</v>
      </c>
      <c r="AC550" s="5">
        <v>0</v>
      </c>
      <c r="AD550" s="5">
        <v>0</v>
      </c>
      <c r="AE550" s="5">
        <f t="shared" si="304"/>
        <v>0</v>
      </c>
      <c r="AF550" s="5">
        <f t="shared" si="305"/>
        <v>0</v>
      </c>
      <c r="AG550" s="5" t="s">
        <v>107</v>
      </c>
      <c r="AH550" s="5">
        <v>0</v>
      </c>
      <c r="AI550" t="s">
        <v>107</v>
      </c>
      <c r="AJ550" s="3">
        <v>0</v>
      </c>
      <c r="AK550" t="s">
        <v>107</v>
      </c>
      <c r="AL550" s="6">
        <f t="shared" si="296"/>
        <v>100</v>
      </c>
      <c r="AM550" s="6">
        <v>100</v>
      </c>
      <c r="AN550" s="6">
        <v>0</v>
      </c>
      <c r="AO550" s="6">
        <v>0</v>
      </c>
      <c r="AP550" s="6">
        <v>0</v>
      </c>
      <c r="AQ550" s="6">
        <v>0</v>
      </c>
      <c r="AR550" s="6">
        <v>0</v>
      </c>
      <c r="AS550" s="6">
        <v>0</v>
      </c>
      <c r="AT550" s="6">
        <v>0</v>
      </c>
      <c r="AU550" s="6">
        <v>0</v>
      </c>
      <c r="AV550" s="6">
        <v>0</v>
      </c>
      <c r="AW550" s="6">
        <v>0</v>
      </c>
      <c r="AX550" s="6">
        <v>0</v>
      </c>
      <c r="AY550" s="6">
        <v>0</v>
      </c>
      <c r="AZ550" s="6" t="s">
        <v>107</v>
      </c>
      <c r="BA550" s="6">
        <v>0</v>
      </c>
      <c r="BB550" s="6" t="s">
        <v>107</v>
      </c>
      <c r="BC550" s="6">
        <v>0</v>
      </c>
      <c r="BD550" s="6" t="s">
        <v>107</v>
      </c>
      <c r="BE550" s="12">
        <f t="shared" si="297"/>
        <v>0</v>
      </c>
      <c r="BF550" s="12">
        <f t="shared" si="298"/>
        <v>0</v>
      </c>
      <c r="BG550" s="3">
        <f t="shared" si="303"/>
        <v>70000</v>
      </c>
      <c r="BH550">
        <v>70000</v>
      </c>
      <c r="BI550">
        <v>0</v>
      </c>
      <c r="BJ550">
        <v>0</v>
      </c>
      <c r="BK550">
        <v>0</v>
      </c>
      <c r="BL550">
        <v>0</v>
      </c>
      <c r="BM550">
        <v>0</v>
      </c>
      <c r="BN550">
        <v>0</v>
      </c>
      <c r="BO550">
        <v>0</v>
      </c>
      <c r="BP550">
        <v>0</v>
      </c>
      <c r="BQ550">
        <v>0</v>
      </c>
      <c r="BR550">
        <v>0</v>
      </c>
      <c r="BS550">
        <v>0</v>
      </c>
      <c r="BT550">
        <v>0</v>
      </c>
      <c r="BU550">
        <v>0</v>
      </c>
      <c r="BV550" t="s">
        <v>107</v>
      </c>
      <c r="BW550">
        <v>0</v>
      </c>
      <c r="BX550" t="s">
        <v>107</v>
      </c>
      <c r="BY550" t="s">
        <v>109</v>
      </c>
      <c r="BZ550" s="12">
        <f t="shared" si="292"/>
        <v>100</v>
      </c>
      <c r="CA550" s="12">
        <v>100</v>
      </c>
      <c r="CB550" s="12">
        <v>0</v>
      </c>
      <c r="CC550" s="12">
        <v>0</v>
      </c>
      <c r="CD550" s="12">
        <v>0</v>
      </c>
      <c r="CE550" s="12">
        <v>0</v>
      </c>
      <c r="CF550" s="12">
        <v>0</v>
      </c>
      <c r="CG550" s="12">
        <v>0</v>
      </c>
      <c r="CH550" s="12">
        <v>0</v>
      </c>
      <c r="CI550" s="12">
        <v>0</v>
      </c>
      <c r="CJ550" s="12">
        <v>0</v>
      </c>
      <c r="CK550" s="12">
        <v>0</v>
      </c>
      <c r="CL550" s="12">
        <v>0</v>
      </c>
      <c r="CM550" s="12">
        <v>0</v>
      </c>
      <c r="CN550" s="12">
        <v>0</v>
      </c>
      <c r="CO550" t="s">
        <v>107</v>
      </c>
      <c r="CP550" s="12">
        <v>0</v>
      </c>
      <c r="CQ550" t="s">
        <v>107</v>
      </c>
      <c r="CR550" s="12">
        <f t="shared" si="299"/>
        <v>0</v>
      </c>
      <c r="CS550" s="12">
        <f t="shared" si="300"/>
        <v>0</v>
      </c>
      <c r="CT550" s="12">
        <f t="shared" si="301"/>
        <v>0</v>
      </c>
      <c r="CU550" s="12">
        <f t="shared" si="302"/>
        <v>0</v>
      </c>
      <c r="CV550" t="s">
        <v>109</v>
      </c>
      <c r="CW550" s="5">
        <v>4100</v>
      </c>
      <c r="CX550" t="s">
        <v>116</v>
      </c>
    </row>
    <row r="551" spans="1:102" x14ac:dyDescent="0.2">
      <c r="A551">
        <v>2021</v>
      </c>
      <c r="B551">
        <v>129</v>
      </c>
      <c r="C551" t="s">
        <v>252</v>
      </c>
      <c r="D551" s="12">
        <v>97828</v>
      </c>
      <c r="E551" t="s">
        <v>113</v>
      </c>
      <c r="F551" t="s">
        <v>114</v>
      </c>
      <c r="G551" t="s">
        <v>120</v>
      </c>
      <c r="H551" t="s">
        <v>107</v>
      </c>
      <c r="I551" t="s">
        <v>121</v>
      </c>
      <c r="J551">
        <v>2020</v>
      </c>
      <c r="K551">
        <v>1</v>
      </c>
      <c r="L551" t="s">
        <v>108</v>
      </c>
      <c r="M551" t="s">
        <v>108</v>
      </c>
      <c r="N551" t="s">
        <v>381</v>
      </c>
      <c r="O551" s="3">
        <v>40000</v>
      </c>
      <c r="P551" s="3">
        <v>36000</v>
      </c>
      <c r="Q551" s="3">
        <v>38000</v>
      </c>
      <c r="R551" s="4">
        <v>0.95</v>
      </c>
      <c r="S551" s="5">
        <f t="shared" si="295"/>
        <v>36000</v>
      </c>
      <c r="T551" s="5">
        <v>6480</v>
      </c>
      <c r="U551" s="5">
        <v>0</v>
      </c>
      <c r="V551" s="5">
        <v>12240</v>
      </c>
      <c r="W551" s="5">
        <v>2160</v>
      </c>
      <c r="X551" s="5">
        <v>1800</v>
      </c>
      <c r="Y551" s="5">
        <v>720</v>
      </c>
      <c r="Z551" s="5">
        <v>0</v>
      </c>
      <c r="AA551" s="5">
        <v>1440</v>
      </c>
      <c r="AB551" s="5">
        <v>1440</v>
      </c>
      <c r="AC551" s="5">
        <v>7200</v>
      </c>
      <c r="AD551" s="5">
        <v>0</v>
      </c>
      <c r="AE551" s="5">
        <f t="shared" si="304"/>
        <v>2520.0000000000005</v>
      </c>
      <c r="AF551" s="5">
        <f t="shared" si="305"/>
        <v>0</v>
      </c>
      <c r="AG551" s="5" t="s">
        <v>107</v>
      </c>
      <c r="AH551" s="5">
        <v>0</v>
      </c>
      <c r="AI551" t="s">
        <v>107</v>
      </c>
      <c r="AJ551" s="3">
        <v>0</v>
      </c>
      <c r="AK551" t="s">
        <v>107</v>
      </c>
      <c r="AL551" s="6">
        <f t="shared" si="296"/>
        <v>100</v>
      </c>
      <c r="AM551" s="6">
        <v>18</v>
      </c>
      <c r="AN551" s="6">
        <v>0</v>
      </c>
      <c r="AO551" s="6">
        <v>34</v>
      </c>
      <c r="AP551" s="6">
        <v>6</v>
      </c>
      <c r="AQ551" s="6">
        <v>5</v>
      </c>
      <c r="AR551" s="6">
        <v>2</v>
      </c>
      <c r="AS551" s="6">
        <v>0</v>
      </c>
      <c r="AT551" s="6">
        <v>4</v>
      </c>
      <c r="AU551" s="6">
        <v>4</v>
      </c>
      <c r="AV551" s="6">
        <v>20</v>
      </c>
      <c r="AW551" s="6">
        <v>0</v>
      </c>
      <c r="AX551" s="6">
        <v>7</v>
      </c>
      <c r="AY551" s="6">
        <v>0</v>
      </c>
      <c r="AZ551" s="6" t="s">
        <v>107</v>
      </c>
      <c r="BA551" s="6">
        <v>0</v>
      </c>
      <c r="BB551" s="6" t="s">
        <v>107</v>
      </c>
      <c r="BC551" s="6">
        <v>0</v>
      </c>
      <c r="BD551" s="6" t="s">
        <v>107</v>
      </c>
      <c r="BE551" s="12">
        <f t="shared" si="297"/>
        <v>40</v>
      </c>
      <c r="BF551" s="12">
        <f t="shared" si="298"/>
        <v>35</v>
      </c>
      <c r="BG551" s="3">
        <f t="shared" si="303"/>
        <v>36000</v>
      </c>
      <c r="BH551">
        <v>36000</v>
      </c>
      <c r="BI551">
        <v>0</v>
      </c>
      <c r="BJ551">
        <v>0</v>
      </c>
      <c r="BK551">
        <v>0</v>
      </c>
      <c r="BL551">
        <v>0</v>
      </c>
      <c r="BM551">
        <v>0</v>
      </c>
      <c r="BN551">
        <v>0</v>
      </c>
      <c r="BO551">
        <v>0</v>
      </c>
      <c r="BP551">
        <v>0</v>
      </c>
      <c r="BQ551">
        <v>0</v>
      </c>
      <c r="BR551">
        <v>0</v>
      </c>
      <c r="BS551">
        <v>0</v>
      </c>
      <c r="BT551">
        <v>0</v>
      </c>
      <c r="BU551">
        <v>0</v>
      </c>
      <c r="BV551" t="s">
        <v>107</v>
      </c>
      <c r="BW551">
        <v>0</v>
      </c>
      <c r="BX551" t="s">
        <v>107</v>
      </c>
      <c r="BY551" t="s">
        <v>109</v>
      </c>
      <c r="BZ551" s="12">
        <f t="shared" si="292"/>
        <v>100</v>
      </c>
      <c r="CA551" s="12">
        <v>100</v>
      </c>
      <c r="CB551" s="12">
        <v>0</v>
      </c>
      <c r="CC551" s="12">
        <v>0</v>
      </c>
      <c r="CD551" s="12">
        <v>0</v>
      </c>
      <c r="CE551" s="12">
        <v>0</v>
      </c>
      <c r="CF551" s="12">
        <v>0</v>
      </c>
      <c r="CG551" s="12">
        <v>0</v>
      </c>
      <c r="CH551" s="12">
        <v>0</v>
      </c>
      <c r="CI551" s="12">
        <v>0</v>
      </c>
      <c r="CJ551" s="12">
        <v>0</v>
      </c>
      <c r="CK551" s="12">
        <v>0</v>
      </c>
      <c r="CL551" s="12">
        <v>0</v>
      </c>
      <c r="CM551" s="12">
        <v>0</v>
      </c>
      <c r="CN551" s="12">
        <v>0</v>
      </c>
      <c r="CO551" t="s">
        <v>107</v>
      </c>
      <c r="CP551" s="12">
        <v>0</v>
      </c>
      <c r="CQ551" t="s">
        <v>107</v>
      </c>
      <c r="CR551" s="12">
        <f t="shared" si="299"/>
        <v>0</v>
      </c>
      <c r="CS551" s="12">
        <f t="shared" si="300"/>
        <v>0</v>
      </c>
      <c r="CT551" s="12">
        <f t="shared" si="301"/>
        <v>0</v>
      </c>
      <c r="CU551" s="12">
        <f t="shared" si="302"/>
        <v>0</v>
      </c>
      <c r="CV551" t="s">
        <v>322</v>
      </c>
      <c r="CW551" t="s">
        <v>107</v>
      </c>
      <c r="CX551" t="s">
        <v>110</v>
      </c>
    </row>
    <row r="552" spans="1:102" x14ac:dyDescent="0.2">
      <c r="A552">
        <v>2021</v>
      </c>
      <c r="B552">
        <v>164</v>
      </c>
      <c r="C552" t="s">
        <v>146</v>
      </c>
      <c r="D552" s="12">
        <v>95482</v>
      </c>
      <c r="E552" t="s">
        <v>113</v>
      </c>
      <c r="F552" t="s">
        <v>114</v>
      </c>
      <c r="G552" t="s">
        <v>106</v>
      </c>
      <c r="H552" t="s">
        <v>107</v>
      </c>
      <c r="I552" t="s">
        <v>106</v>
      </c>
      <c r="J552">
        <v>2015</v>
      </c>
      <c r="K552">
        <v>6</v>
      </c>
      <c r="L552" t="s">
        <v>131</v>
      </c>
      <c r="M552" t="s">
        <v>131</v>
      </c>
      <c r="N552" t="s">
        <v>356</v>
      </c>
      <c r="O552" s="3">
        <v>800000</v>
      </c>
      <c r="P552" s="3">
        <v>600000</v>
      </c>
      <c r="R552" t="s">
        <v>107</v>
      </c>
      <c r="S552" s="5">
        <f t="shared" si="295"/>
        <v>600000</v>
      </c>
      <c r="T552" s="5">
        <v>330000</v>
      </c>
      <c r="U552" s="5">
        <v>0</v>
      </c>
      <c r="V552" s="5">
        <v>0</v>
      </c>
      <c r="W552" s="5">
        <v>0</v>
      </c>
      <c r="X552" s="5">
        <v>3000</v>
      </c>
      <c r="Y552" s="5">
        <v>6000</v>
      </c>
      <c r="Z552" s="5">
        <v>36000</v>
      </c>
      <c r="AA552" s="5">
        <v>7800</v>
      </c>
      <c r="AB552" s="5">
        <v>10200</v>
      </c>
      <c r="AC552" s="5">
        <v>30000</v>
      </c>
      <c r="AD552" s="5">
        <v>0</v>
      </c>
      <c r="AE552" s="5">
        <v>6000</v>
      </c>
      <c r="AF552" s="5">
        <v>18000</v>
      </c>
      <c r="AG552" s="5" t="s">
        <v>980</v>
      </c>
      <c r="AH552" s="5">
        <v>12000</v>
      </c>
      <c r="AI552" t="s">
        <v>981</v>
      </c>
      <c r="AJ552" s="3">
        <v>141000</v>
      </c>
      <c r="AK552" t="s">
        <v>982</v>
      </c>
      <c r="AL552" s="6">
        <f t="shared" si="296"/>
        <v>100</v>
      </c>
      <c r="AM552" s="6">
        <v>55</v>
      </c>
      <c r="AN552" s="6">
        <v>0</v>
      </c>
      <c r="AO552" s="6">
        <v>0</v>
      </c>
      <c r="AP552" s="6">
        <v>0</v>
      </c>
      <c r="AQ552" s="6">
        <v>0.5</v>
      </c>
      <c r="AR552" s="6">
        <v>1</v>
      </c>
      <c r="AS552" s="6">
        <v>6</v>
      </c>
      <c r="AT552" s="6">
        <v>1.3</v>
      </c>
      <c r="AU552" s="6">
        <v>1.7</v>
      </c>
      <c r="AV552" s="6">
        <v>5</v>
      </c>
      <c r="AW552" s="6">
        <v>0</v>
      </c>
      <c r="AX552" s="6">
        <v>1</v>
      </c>
      <c r="AY552" s="6">
        <v>3</v>
      </c>
      <c r="AZ552" s="6" t="s">
        <v>980</v>
      </c>
      <c r="BA552" s="6">
        <v>2</v>
      </c>
      <c r="BB552" s="6" t="s">
        <v>981</v>
      </c>
      <c r="BC552" s="6">
        <v>23.5</v>
      </c>
      <c r="BD552" s="6" t="s">
        <v>982</v>
      </c>
      <c r="BE552" s="12">
        <f t="shared" si="297"/>
        <v>0</v>
      </c>
      <c r="BF552" s="12">
        <f t="shared" si="298"/>
        <v>43.5</v>
      </c>
      <c r="BG552" s="3">
        <f t="shared" si="303"/>
        <v>600000</v>
      </c>
      <c r="BH552">
        <v>162000</v>
      </c>
      <c r="BI552">
        <v>0</v>
      </c>
      <c r="BJ552">
        <v>90000</v>
      </c>
      <c r="BK552">
        <v>102000</v>
      </c>
      <c r="BL552">
        <v>0</v>
      </c>
      <c r="BM552">
        <v>9000</v>
      </c>
      <c r="BN552">
        <v>0</v>
      </c>
      <c r="BO552">
        <v>0</v>
      </c>
      <c r="BP552">
        <v>21000</v>
      </c>
      <c r="BQ552">
        <v>0</v>
      </c>
      <c r="BR552">
        <v>0</v>
      </c>
      <c r="BS552">
        <v>0</v>
      </c>
      <c r="BT552">
        <v>0</v>
      </c>
      <c r="BU552">
        <v>18000</v>
      </c>
      <c r="BV552" t="s">
        <v>107</v>
      </c>
      <c r="BW552">
        <v>198000</v>
      </c>
      <c r="BX552" t="s">
        <v>107</v>
      </c>
      <c r="BY552" t="s">
        <v>109</v>
      </c>
      <c r="BZ552" s="12">
        <f t="shared" si="292"/>
        <v>100</v>
      </c>
      <c r="CA552" s="12">
        <v>27</v>
      </c>
      <c r="CB552" s="12">
        <v>0</v>
      </c>
      <c r="CC552" s="12">
        <v>15</v>
      </c>
      <c r="CD552" s="12">
        <v>17</v>
      </c>
      <c r="CE552" s="12">
        <v>0</v>
      </c>
      <c r="CF552" s="12">
        <v>1.5</v>
      </c>
      <c r="CG552" s="12">
        <v>0</v>
      </c>
      <c r="CH552" s="12">
        <v>0</v>
      </c>
      <c r="CI552" s="12">
        <v>3.5</v>
      </c>
      <c r="CJ552" s="12">
        <v>0</v>
      </c>
      <c r="CK552" s="12">
        <v>0</v>
      </c>
      <c r="CL552" s="12">
        <v>0</v>
      </c>
      <c r="CM552" s="12">
        <v>0</v>
      </c>
      <c r="CN552" s="12">
        <v>3</v>
      </c>
      <c r="CO552" t="s">
        <v>983</v>
      </c>
      <c r="CP552" s="12">
        <v>33</v>
      </c>
      <c r="CQ552" t="s">
        <v>107</v>
      </c>
      <c r="CR552" s="12">
        <f t="shared" si="299"/>
        <v>15</v>
      </c>
      <c r="CS552" s="12">
        <f t="shared" si="300"/>
        <v>1.5</v>
      </c>
      <c r="CT552" s="12">
        <f t="shared" si="301"/>
        <v>3.5</v>
      </c>
      <c r="CU552" s="12">
        <f t="shared" si="302"/>
        <v>36</v>
      </c>
      <c r="CV552" t="s">
        <v>322</v>
      </c>
      <c r="CW552" t="s">
        <v>107</v>
      </c>
      <c r="CX552" t="s">
        <v>116</v>
      </c>
    </row>
    <row r="553" spans="1:102" x14ac:dyDescent="0.2">
      <c r="A553">
        <v>2021</v>
      </c>
      <c r="B553">
        <v>177</v>
      </c>
      <c r="C553" t="s">
        <v>146</v>
      </c>
      <c r="D553" s="12">
        <v>94560</v>
      </c>
      <c r="E553" t="s">
        <v>113</v>
      </c>
      <c r="F553" t="s">
        <v>114</v>
      </c>
      <c r="G553" t="s">
        <v>106</v>
      </c>
      <c r="H553" t="s">
        <v>107</v>
      </c>
      <c r="I553" t="s">
        <v>106</v>
      </c>
      <c r="J553">
        <v>2009</v>
      </c>
      <c r="K553">
        <v>12</v>
      </c>
      <c r="L553" t="s">
        <v>154</v>
      </c>
      <c r="M553" t="s">
        <v>149</v>
      </c>
      <c r="N553" t="s">
        <v>360</v>
      </c>
      <c r="O553" s="3">
        <v>400000</v>
      </c>
      <c r="P553" s="3">
        <v>280000</v>
      </c>
      <c r="Q553" s="3">
        <v>380000</v>
      </c>
      <c r="R553" s="4">
        <v>0.95</v>
      </c>
      <c r="S553" s="5">
        <f t="shared" si="295"/>
        <v>280000</v>
      </c>
      <c r="T553" s="5">
        <v>280000</v>
      </c>
      <c r="U553" s="5">
        <v>0</v>
      </c>
      <c r="V553" s="5">
        <v>0</v>
      </c>
      <c r="W553" s="5">
        <v>0</v>
      </c>
      <c r="X553" s="5">
        <v>0</v>
      </c>
      <c r="Y553" s="5">
        <v>0</v>
      </c>
      <c r="Z553" s="5">
        <v>0</v>
      </c>
      <c r="AA553" s="5">
        <v>0</v>
      </c>
      <c r="AB553" s="5">
        <v>0</v>
      </c>
      <c r="AC553" s="5">
        <v>0</v>
      </c>
      <c r="AD553" s="5">
        <v>0</v>
      </c>
      <c r="AE553" s="5">
        <v>0</v>
      </c>
      <c r="AF553" s="5">
        <v>0</v>
      </c>
      <c r="AG553" s="5" t="s">
        <v>107</v>
      </c>
      <c r="AH553" s="5">
        <v>0</v>
      </c>
      <c r="AI553" t="s">
        <v>107</v>
      </c>
      <c r="AJ553" s="3">
        <v>0</v>
      </c>
      <c r="AK553" t="s">
        <v>107</v>
      </c>
      <c r="AL553" s="6">
        <f t="shared" si="296"/>
        <v>100</v>
      </c>
      <c r="AM553" s="6">
        <v>100</v>
      </c>
      <c r="AN553" s="6">
        <v>0</v>
      </c>
      <c r="AO553" s="6">
        <v>0</v>
      </c>
      <c r="AP553" s="6">
        <v>0</v>
      </c>
      <c r="AQ553" s="6">
        <v>0</v>
      </c>
      <c r="AR553" s="6">
        <v>0</v>
      </c>
      <c r="AS553" s="6">
        <v>0</v>
      </c>
      <c r="AT553" s="6">
        <v>0</v>
      </c>
      <c r="AU553" s="6">
        <v>0</v>
      </c>
      <c r="AV553" s="6">
        <v>0</v>
      </c>
      <c r="AW553" s="6">
        <v>0</v>
      </c>
      <c r="AX553" s="6">
        <v>0</v>
      </c>
      <c r="AY553" s="6">
        <v>0</v>
      </c>
      <c r="AZ553" s="6" t="s">
        <v>107</v>
      </c>
      <c r="BA553" s="6">
        <v>0</v>
      </c>
      <c r="BB553" s="6" t="s">
        <v>107</v>
      </c>
      <c r="BC553" s="6">
        <v>0</v>
      </c>
      <c r="BD553" s="6" t="s">
        <v>107</v>
      </c>
      <c r="BE553" s="12">
        <f t="shared" si="297"/>
        <v>0</v>
      </c>
      <c r="BF553" s="12">
        <f t="shared" si="298"/>
        <v>0</v>
      </c>
      <c r="BG553" s="3">
        <f t="shared" si="303"/>
        <v>280000</v>
      </c>
      <c r="BH553">
        <v>180000</v>
      </c>
      <c r="BI553">
        <v>0</v>
      </c>
      <c r="BJ553">
        <v>10000</v>
      </c>
      <c r="BK553">
        <v>20000</v>
      </c>
      <c r="BL553">
        <v>0</v>
      </c>
      <c r="BM553">
        <v>70000</v>
      </c>
      <c r="BN553">
        <v>0</v>
      </c>
      <c r="BO553">
        <v>0</v>
      </c>
      <c r="BP553">
        <v>0</v>
      </c>
      <c r="BQ553">
        <v>0</v>
      </c>
      <c r="BR553">
        <v>0</v>
      </c>
      <c r="BS553">
        <v>0</v>
      </c>
      <c r="BT553">
        <v>0</v>
      </c>
      <c r="BU553">
        <v>0</v>
      </c>
      <c r="BV553" t="s">
        <v>107</v>
      </c>
      <c r="BW553">
        <v>0</v>
      </c>
      <c r="BX553" t="s">
        <v>107</v>
      </c>
      <c r="BY553" t="s">
        <v>109</v>
      </c>
      <c r="BZ553" s="12">
        <f t="shared" si="292"/>
        <v>100</v>
      </c>
      <c r="CA553" s="12">
        <v>64.290000000000006</v>
      </c>
      <c r="CB553" s="12">
        <v>0</v>
      </c>
      <c r="CC553" s="12">
        <v>3.57</v>
      </c>
      <c r="CD553" s="12">
        <v>7.14</v>
      </c>
      <c r="CE553" s="12">
        <v>0</v>
      </c>
      <c r="CF553" s="12">
        <v>25</v>
      </c>
      <c r="CG553" s="12">
        <v>0</v>
      </c>
      <c r="CH553" s="12">
        <v>0</v>
      </c>
      <c r="CI553" s="12">
        <v>0</v>
      </c>
      <c r="CJ553" s="12">
        <v>0</v>
      </c>
      <c r="CK553" s="12">
        <v>0</v>
      </c>
      <c r="CL553" s="12">
        <v>0</v>
      </c>
      <c r="CM553" s="12">
        <v>0</v>
      </c>
      <c r="CN553" s="12">
        <v>0</v>
      </c>
      <c r="CO553" t="s">
        <v>107</v>
      </c>
      <c r="CP553" s="12">
        <v>0</v>
      </c>
      <c r="CQ553" t="s">
        <v>107</v>
      </c>
      <c r="CR553" s="12">
        <f t="shared" si="299"/>
        <v>3.57</v>
      </c>
      <c r="CS553" s="12">
        <f t="shared" si="300"/>
        <v>25</v>
      </c>
      <c r="CT553" s="12">
        <f t="shared" si="301"/>
        <v>0</v>
      </c>
      <c r="CU553" s="12">
        <f t="shared" si="302"/>
        <v>0</v>
      </c>
      <c r="CV553" t="s">
        <v>109</v>
      </c>
      <c r="CW553" s="5">
        <v>10000</v>
      </c>
      <c r="CX553" t="s">
        <v>116</v>
      </c>
    </row>
    <row r="554" spans="1:102" x14ac:dyDescent="0.2">
      <c r="A554">
        <v>2021</v>
      </c>
      <c r="B554">
        <v>124</v>
      </c>
      <c r="C554" t="s">
        <v>493</v>
      </c>
      <c r="D554" s="12">
        <v>20018</v>
      </c>
      <c r="E554" t="s">
        <v>119</v>
      </c>
      <c r="F554" t="s">
        <v>105</v>
      </c>
      <c r="G554" t="s">
        <v>106</v>
      </c>
      <c r="H554" t="s">
        <v>107</v>
      </c>
      <c r="I554" t="s">
        <v>106</v>
      </c>
      <c r="J554">
        <v>1989</v>
      </c>
      <c r="K554">
        <v>32</v>
      </c>
      <c r="L554" t="s">
        <v>148</v>
      </c>
      <c r="M554" t="s">
        <v>149</v>
      </c>
      <c r="N554" t="s">
        <v>381</v>
      </c>
      <c r="O554" s="3">
        <v>12000000</v>
      </c>
      <c r="P554" s="3">
        <v>4930660</v>
      </c>
      <c r="Q554" s="3">
        <v>8657218</v>
      </c>
      <c r="R554" s="4">
        <v>0.72143483333333303</v>
      </c>
      <c r="S554" s="5">
        <f t="shared" si="295"/>
        <v>4930660</v>
      </c>
      <c r="T554" s="5">
        <v>394452.8</v>
      </c>
      <c r="U554" s="5">
        <v>98613.2</v>
      </c>
      <c r="V554" s="5">
        <v>0</v>
      </c>
      <c r="W554" s="5">
        <v>0</v>
      </c>
      <c r="X554" s="5">
        <v>0</v>
      </c>
      <c r="Y554" s="5">
        <v>0</v>
      </c>
      <c r="Z554" s="5">
        <v>0</v>
      </c>
      <c r="AA554" s="5">
        <v>0</v>
      </c>
      <c r="AB554" s="5">
        <v>0</v>
      </c>
      <c r="AC554" s="5">
        <v>0</v>
      </c>
      <c r="AD554" s="5">
        <v>0</v>
      </c>
      <c r="AE554" s="5">
        <v>0</v>
      </c>
      <c r="AF554" s="5">
        <v>4437594</v>
      </c>
      <c r="AG554" s="5" t="s">
        <v>984</v>
      </c>
      <c r="AH554" s="5">
        <v>0</v>
      </c>
      <c r="AI554" t="s">
        <v>107</v>
      </c>
      <c r="AJ554" s="3">
        <v>0</v>
      </c>
      <c r="AK554" t="s">
        <v>107</v>
      </c>
      <c r="AL554" s="6">
        <f t="shared" si="296"/>
        <v>100</v>
      </c>
      <c r="AM554" s="6">
        <v>8</v>
      </c>
      <c r="AN554" s="6">
        <v>2</v>
      </c>
      <c r="AO554" s="6">
        <v>0</v>
      </c>
      <c r="AP554" s="6">
        <v>0</v>
      </c>
      <c r="AQ554" s="6">
        <v>0</v>
      </c>
      <c r="AR554" s="6">
        <v>0</v>
      </c>
      <c r="AS554" s="6">
        <v>0</v>
      </c>
      <c r="AT554" s="6">
        <v>0</v>
      </c>
      <c r="AU554" s="6">
        <v>0</v>
      </c>
      <c r="AV554" s="6">
        <v>0</v>
      </c>
      <c r="AW554" s="6">
        <v>0</v>
      </c>
      <c r="AX554" s="6">
        <v>0</v>
      </c>
      <c r="AY554" s="6">
        <v>90</v>
      </c>
      <c r="AZ554" s="6" t="s">
        <v>984</v>
      </c>
      <c r="BA554" s="6">
        <v>0</v>
      </c>
      <c r="BB554" s="6" t="s">
        <v>107</v>
      </c>
      <c r="BC554" s="6">
        <v>0</v>
      </c>
      <c r="BD554" s="6" t="s">
        <v>107</v>
      </c>
      <c r="BE554" s="12">
        <f t="shared" si="297"/>
        <v>0</v>
      </c>
      <c r="BF554" s="12">
        <f t="shared" si="298"/>
        <v>90</v>
      </c>
      <c r="BG554" s="3">
        <f t="shared" si="303"/>
        <v>4930660</v>
      </c>
      <c r="BH554">
        <v>0</v>
      </c>
      <c r="BI554">
        <v>0</v>
      </c>
      <c r="BJ554">
        <v>147919.79999999999</v>
      </c>
      <c r="BK554">
        <v>49306.6</v>
      </c>
      <c r="BL554">
        <v>0</v>
      </c>
      <c r="BM554">
        <v>0</v>
      </c>
      <c r="BN554">
        <v>0</v>
      </c>
      <c r="BO554">
        <v>0</v>
      </c>
      <c r="BP554">
        <v>1577811.2</v>
      </c>
      <c r="BQ554">
        <v>0</v>
      </c>
      <c r="BR554">
        <v>0</v>
      </c>
      <c r="BS554">
        <v>0</v>
      </c>
      <c r="BT554">
        <v>0</v>
      </c>
      <c r="BU554">
        <v>2563943.2000000002</v>
      </c>
      <c r="BV554" t="s">
        <v>107</v>
      </c>
      <c r="BW554">
        <v>591679.19999999995</v>
      </c>
      <c r="BX554" t="s">
        <v>107</v>
      </c>
      <c r="BY554" t="s">
        <v>109</v>
      </c>
      <c r="BZ554" s="12">
        <f t="shared" si="292"/>
        <v>100</v>
      </c>
      <c r="CA554" s="12">
        <v>0</v>
      </c>
      <c r="CB554" s="12">
        <v>0</v>
      </c>
      <c r="CC554" s="12">
        <v>3</v>
      </c>
      <c r="CD554" s="12">
        <v>1</v>
      </c>
      <c r="CE554" s="12">
        <v>0</v>
      </c>
      <c r="CF554" s="12">
        <v>0</v>
      </c>
      <c r="CG554" s="12">
        <v>0</v>
      </c>
      <c r="CH554" s="12">
        <v>0</v>
      </c>
      <c r="CI554" s="12">
        <v>32</v>
      </c>
      <c r="CJ554" s="12">
        <v>0</v>
      </c>
      <c r="CK554" s="12">
        <v>0</v>
      </c>
      <c r="CL554" s="12">
        <v>0</v>
      </c>
      <c r="CM554" s="12">
        <v>0</v>
      </c>
      <c r="CN554" s="12">
        <v>52</v>
      </c>
      <c r="CO554" t="s">
        <v>985</v>
      </c>
      <c r="CP554" s="12">
        <v>12</v>
      </c>
      <c r="CQ554" t="s">
        <v>107</v>
      </c>
      <c r="CR554" s="12">
        <f t="shared" si="299"/>
        <v>3</v>
      </c>
      <c r="CS554" s="12">
        <f t="shared" si="300"/>
        <v>0</v>
      </c>
      <c r="CT554" s="12">
        <f t="shared" si="301"/>
        <v>32</v>
      </c>
      <c r="CU554" s="12">
        <f t="shared" si="302"/>
        <v>64</v>
      </c>
      <c r="CV554" t="s">
        <v>109</v>
      </c>
      <c r="CW554" t="s">
        <v>107</v>
      </c>
      <c r="CX554" t="s">
        <v>126</v>
      </c>
    </row>
    <row r="555" spans="1:102" x14ac:dyDescent="0.2">
      <c r="A555">
        <v>2021</v>
      </c>
      <c r="B555">
        <v>155</v>
      </c>
      <c r="C555" t="s">
        <v>270</v>
      </c>
      <c r="D555" s="12">
        <v>23236</v>
      </c>
      <c r="E555" t="s">
        <v>119</v>
      </c>
      <c r="F555" t="s">
        <v>105</v>
      </c>
      <c r="G555" t="s">
        <v>106</v>
      </c>
      <c r="H555" t="s">
        <v>107</v>
      </c>
      <c r="I555" t="s">
        <v>106</v>
      </c>
      <c r="J555">
        <v>2008</v>
      </c>
      <c r="K555">
        <v>13</v>
      </c>
      <c r="L555" t="s">
        <v>154</v>
      </c>
      <c r="M555" t="s">
        <v>149</v>
      </c>
      <c r="N555" t="s">
        <v>381</v>
      </c>
      <c r="O555" s="3">
        <v>1050000</v>
      </c>
      <c r="P555" s="3">
        <v>1000000</v>
      </c>
      <c r="Q555" s="3">
        <v>100000</v>
      </c>
      <c r="R555" s="4">
        <v>9.5238095238095205E-2</v>
      </c>
      <c r="S555" s="5">
        <f t="shared" si="295"/>
        <v>1000000</v>
      </c>
      <c r="T555" s="5">
        <v>600000</v>
      </c>
      <c r="U555" s="5">
        <v>0</v>
      </c>
      <c r="V555" s="5">
        <v>150000</v>
      </c>
      <c r="W555" s="5">
        <v>0</v>
      </c>
      <c r="X555" s="5">
        <v>50000</v>
      </c>
      <c r="Y555" s="5">
        <v>50000</v>
      </c>
      <c r="Z555" s="5">
        <v>0</v>
      </c>
      <c r="AA555" s="5">
        <v>100000</v>
      </c>
      <c r="AB555" s="5">
        <v>0</v>
      </c>
      <c r="AC555" s="5">
        <v>0</v>
      </c>
      <c r="AD555" s="5">
        <v>0</v>
      </c>
      <c r="AE555" s="5">
        <v>50000</v>
      </c>
      <c r="AF555" s="5">
        <v>0</v>
      </c>
      <c r="AG555" s="5" t="s">
        <v>107</v>
      </c>
      <c r="AH555" s="5">
        <v>0</v>
      </c>
      <c r="AI555" t="s">
        <v>107</v>
      </c>
      <c r="AJ555" s="3">
        <v>0</v>
      </c>
      <c r="AK555" t="s">
        <v>107</v>
      </c>
      <c r="AL555" s="6">
        <f t="shared" si="296"/>
        <v>100</v>
      </c>
      <c r="AM555" s="6">
        <v>60</v>
      </c>
      <c r="AN555" s="6">
        <v>0</v>
      </c>
      <c r="AO555" s="6">
        <v>15</v>
      </c>
      <c r="AP555" s="6">
        <v>0</v>
      </c>
      <c r="AQ555" s="6">
        <v>5</v>
      </c>
      <c r="AR555" s="6">
        <v>5</v>
      </c>
      <c r="AS555" s="6">
        <v>0</v>
      </c>
      <c r="AT555" s="6">
        <v>10</v>
      </c>
      <c r="AU555" s="6">
        <v>0</v>
      </c>
      <c r="AV555" s="6">
        <v>0</v>
      </c>
      <c r="AW555" s="6">
        <v>0</v>
      </c>
      <c r="AX555" s="6">
        <v>5</v>
      </c>
      <c r="AY555" s="6">
        <v>0</v>
      </c>
      <c r="AZ555" s="6" t="s">
        <v>107</v>
      </c>
      <c r="BA555" s="6">
        <v>0</v>
      </c>
      <c r="BB555" s="6" t="s">
        <v>107</v>
      </c>
      <c r="BC555" s="6">
        <v>0</v>
      </c>
      <c r="BD555" s="6" t="s">
        <v>107</v>
      </c>
      <c r="BE555" s="12">
        <f t="shared" si="297"/>
        <v>15</v>
      </c>
      <c r="BF555" s="12">
        <f t="shared" si="298"/>
        <v>15</v>
      </c>
      <c r="BG555" s="3">
        <f t="shared" si="303"/>
        <v>1000000</v>
      </c>
      <c r="BH555">
        <v>1000000</v>
      </c>
      <c r="BI555">
        <v>0</v>
      </c>
      <c r="BJ555">
        <v>0</v>
      </c>
      <c r="BK555">
        <v>0</v>
      </c>
      <c r="BL555">
        <v>0</v>
      </c>
      <c r="BM555">
        <v>0</v>
      </c>
      <c r="BN555">
        <v>0</v>
      </c>
      <c r="BO555">
        <v>0</v>
      </c>
      <c r="BP555">
        <v>0</v>
      </c>
      <c r="BQ555">
        <v>0</v>
      </c>
      <c r="BR555">
        <v>0</v>
      </c>
      <c r="BS555">
        <v>0</v>
      </c>
      <c r="BT555">
        <v>0</v>
      </c>
      <c r="BU555">
        <v>0</v>
      </c>
      <c r="BV555" t="s">
        <v>107</v>
      </c>
      <c r="BW555">
        <v>0</v>
      </c>
      <c r="BX555" t="s">
        <v>107</v>
      </c>
      <c r="BY555" t="s">
        <v>109</v>
      </c>
      <c r="BZ555" s="12">
        <f t="shared" si="292"/>
        <v>100</v>
      </c>
      <c r="CA555" s="12">
        <v>100</v>
      </c>
      <c r="CB555" s="12">
        <v>0</v>
      </c>
      <c r="CC555" s="12">
        <v>0</v>
      </c>
      <c r="CD555" s="12">
        <v>0</v>
      </c>
      <c r="CE555" s="12">
        <v>0</v>
      </c>
      <c r="CF555" s="12">
        <v>0</v>
      </c>
      <c r="CG555" s="12">
        <v>0</v>
      </c>
      <c r="CH555" s="12">
        <v>0</v>
      </c>
      <c r="CI555" s="12">
        <v>0</v>
      </c>
      <c r="CJ555" s="12">
        <v>0</v>
      </c>
      <c r="CK555" s="12">
        <v>0</v>
      </c>
      <c r="CL555" s="12">
        <v>0</v>
      </c>
      <c r="CM555" s="12">
        <v>0</v>
      </c>
      <c r="CN555" s="12">
        <v>0</v>
      </c>
      <c r="CO555" t="s">
        <v>107</v>
      </c>
      <c r="CP555" s="12">
        <v>0</v>
      </c>
      <c r="CQ555" t="s">
        <v>107</v>
      </c>
      <c r="CR555" s="12">
        <f t="shared" si="299"/>
        <v>0</v>
      </c>
      <c r="CS555" s="12">
        <f t="shared" si="300"/>
        <v>0</v>
      </c>
      <c r="CT555" s="12">
        <f t="shared" si="301"/>
        <v>0</v>
      </c>
      <c r="CU555" s="12">
        <f t="shared" si="302"/>
        <v>0</v>
      </c>
      <c r="CV555" t="s">
        <v>322</v>
      </c>
      <c r="CW555" t="s">
        <v>107</v>
      </c>
      <c r="CX555" t="s">
        <v>126</v>
      </c>
    </row>
    <row r="556" spans="1:102" x14ac:dyDescent="0.2">
      <c r="A556">
        <v>2021</v>
      </c>
      <c r="B556">
        <v>114</v>
      </c>
      <c r="C556" t="s">
        <v>266</v>
      </c>
      <c r="D556" s="12">
        <v>21152</v>
      </c>
      <c r="E556" t="s">
        <v>119</v>
      </c>
      <c r="F556" t="s">
        <v>105</v>
      </c>
      <c r="G556" t="s">
        <v>120</v>
      </c>
      <c r="H556" t="s">
        <v>107</v>
      </c>
      <c r="I556" t="s">
        <v>121</v>
      </c>
      <c r="J556">
        <v>2015</v>
      </c>
      <c r="K556">
        <v>6</v>
      </c>
      <c r="L556" t="s">
        <v>131</v>
      </c>
      <c r="M556" t="s">
        <v>131</v>
      </c>
      <c r="N556" t="s">
        <v>360</v>
      </c>
      <c r="O556" s="3">
        <v>524262</v>
      </c>
      <c r="P556" s="3">
        <v>505075</v>
      </c>
      <c r="Q556" s="3">
        <v>523644</v>
      </c>
      <c r="R556" s="4">
        <v>0.99882120008697906</v>
      </c>
      <c r="S556" s="5">
        <f t="shared" si="295"/>
        <v>505075</v>
      </c>
      <c r="T556" s="5">
        <v>328414</v>
      </c>
      <c r="U556" s="5">
        <v>0</v>
      </c>
      <c r="V556" s="5">
        <v>92324</v>
      </c>
      <c r="W556" s="5">
        <v>0</v>
      </c>
      <c r="X556" s="5">
        <v>24576</v>
      </c>
      <c r="Y556" s="5">
        <v>28682</v>
      </c>
      <c r="Z556" s="5">
        <v>3836</v>
      </c>
      <c r="AA556" s="5">
        <v>3565</v>
      </c>
      <c r="AB556" s="5">
        <v>0</v>
      </c>
      <c r="AC556" s="5">
        <v>9554</v>
      </c>
      <c r="AD556" s="5">
        <v>0</v>
      </c>
      <c r="AE556" s="5">
        <v>14089</v>
      </c>
      <c r="AF556" s="5">
        <v>35</v>
      </c>
      <c r="AG556" s="5" t="s">
        <v>986</v>
      </c>
      <c r="AH556" s="5">
        <v>0</v>
      </c>
      <c r="AI556" t="s">
        <v>107</v>
      </c>
      <c r="AJ556" s="3">
        <v>0</v>
      </c>
      <c r="AK556" t="s">
        <v>107</v>
      </c>
      <c r="AL556" s="6">
        <f t="shared" si="296"/>
        <v>100.01</v>
      </c>
      <c r="AM556" s="6">
        <v>65.02</v>
      </c>
      <c r="AN556" s="6">
        <v>0</v>
      </c>
      <c r="AO556" s="6">
        <v>18.28</v>
      </c>
      <c r="AP556" s="6">
        <v>0</v>
      </c>
      <c r="AQ556" s="6">
        <v>4.87</v>
      </c>
      <c r="AR556" s="6">
        <v>5.68</v>
      </c>
      <c r="AS556" s="6">
        <v>0.76</v>
      </c>
      <c r="AT556" s="6">
        <v>0.71</v>
      </c>
      <c r="AU556" s="6">
        <v>0</v>
      </c>
      <c r="AV556" s="6">
        <v>1.89</v>
      </c>
      <c r="AW556" s="6">
        <v>0</v>
      </c>
      <c r="AX556" s="6">
        <v>2.79</v>
      </c>
      <c r="AY556" s="6">
        <v>0.01</v>
      </c>
      <c r="AZ556" s="6" t="s">
        <v>986</v>
      </c>
      <c r="BA556" s="6">
        <v>0</v>
      </c>
      <c r="BB556" s="6" t="s">
        <v>107</v>
      </c>
      <c r="BC556" s="6">
        <v>0</v>
      </c>
      <c r="BD556" s="6" t="s">
        <v>107</v>
      </c>
      <c r="BE556" s="12">
        <f t="shared" si="297"/>
        <v>18.28</v>
      </c>
      <c r="BF556" s="12">
        <f t="shared" si="298"/>
        <v>6.16</v>
      </c>
      <c r="BG556" s="3">
        <f t="shared" si="303"/>
        <v>505075</v>
      </c>
      <c r="BH556">
        <v>381075</v>
      </c>
      <c r="BI556">
        <v>0</v>
      </c>
      <c r="BJ556">
        <v>0</v>
      </c>
      <c r="BK556">
        <v>124000</v>
      </c>
      <c r="BL556">
        <v>0</v>
      </c>
      <c r="BM556">
        <v>0</v>
      </c>
      <c r="BN556">
        <v>0</v>
      </c>
      <c r="BO556">
        <v>0</v>
      </c>
      <c r="BP556">
        <v>0</v>
      </c>
      <c r="BQ556">
        <v>0</v>
      </c>
      <c r="BR556">
        <v>0</v>
      </c>
      <c r="BS556">
        <v>0</v>
      </c>
      <c r="BT556">
        <v>0</v>
      </c>
      <c r="BU556">
        <v>0</v>
      </c>
      <c r="BV556" t="s">
        <v>107</v>
      </c>
      <c r="BW556">
        <v>0</v>
      </c>
      <c r="BX556" t="s">
        <v>107</v>
      </c>
      <c r="BY556" t="s">
        <v>109</v>
      </c>
      <c r="BZ556" s="12">
        <f t="shared" si="292"/>
        <v>100</v>
      </c>
      <c r="CA556" s="12">
        <v>75.45</v>
      </c>
      <c r="CB556" s="12">
        <v>0</v>
      </c>
      <c r="CC556" s="12">
        <v>0</v>
      </c>
      <c r="CD556" s="12">
        <v>24.55</v>
      </c>
      <c r="CE556" s="12">
        <v>0</v>
      </c>
      <c r="CF556" s="12">
        <v>0</v>
      </c>
      <c r="CG556" s="12">
        <v>0</v>
      </c>
      <c r="CH556" s="12">
        <v>0</v>
      </c>
      <c r="CI556" s="12">
        <v>0</v>
      </c>
      <c r="CJ556" s="12">
        <v>0</v>
      </c>
      <c r="CK556" s="12">
        <v>0</v>
      </c>
      <c r="CL556" s="12">
        <v>0</v>
      </c>
      <c r="CM556" s="12">
        <v>0</v>
      </c>
      <c r="CN556" s="12">
        <v>0</v>
      </c>
      <c r="CO556" t="s">
        <v>107</v>
      </c>
      <c r="CP556" s="12">
        <v>0</v>
      </c>
      <c r="CQ556" t="s">
        <v>107</v>
      </c>
      <c r="CR556" s="12">
        <f t="shared" si="299"/>
        <v>0</v>
      </c>
      <c r="CS556" s="12">
        <f t="shared" si="300"/>
        <v>0</v>
      </c>
      <c r="CT556" s="12">
        <f t="shared" si="301"/>
        <v>0</v>
      </c>
      <c r="CU556" s="12">
        <f t="shared" si="302"/>
        <v>0</v>
      </c>
      <c r="CV556" t="s">
        <v>322</v>
      </c>
      <c r="CW556" t="s">
        <v>107</v>
      </c>
      <c r="CX556" t="s">
        <v>110</v>
      </c>
    </row>
    <row r="557" spans="1:102" x14ac:dyDescent="0.2">
      <c r="A557">
        <v>2021</v>
      </c>
      <c r="B557">
        <v>161</v>
      </c>
      <c r="C557" t="s">
        <v>118</v>
      </c>
      <c r="D557" s="12">
        <v>28714</v>
      </c>
      <c r="E557" t="s">
        <v>119</v>
      </c>
      <c r="F557" t="s">
        <v>105</v>
      </c>
      <c r="G557" t="s">
        <v>106</v>
      </c>
      <c r="H557" t="s">
        <v>107</v>
      </c>
      <c r="I557" t="s">
        <v>106</v>
      </c>
      <c r="J557">
        <v>2012</v>
      </c>
      <c r="K557">
        <v>9</v>
      </c>
      <c r="L557" t="s">
        <v>131</v>
      </c>
      <c r="M557" t="s">
        <v>131</v>
      </c>
      <c r="N557" t="s">
        <v>360</v>
      </c>
      <c r="O557" s="3">
        <v>625000</v>
      </c>
      <c r="P557" s="3">
        <v>245000</v>
      </c>
      <c r="Q557" s="3">
        <v>350000</v>
      </c>
      <c r="R557" s="4">
        <v>0.56000000000000005</v>
      </c>
      <c r="S557" s="5">
        <f t="shared" si="295"/>
        <v>245000</v>
      </c>
      <c r="T557" s="5">
        <v>196000</v>
      </c>
      <c r="U557" s="5">
        <v>0</v>
      </c>
      <c r="V557" s="5">
        <v>12250</v>
      </c>
      <c r="W557" s="5">
        <v>0</v>
      </c>
      <c r="X557" s="5">
        <v>7350</v>
      </c>
      <c r="Y557" s="5">
        <v>12250</v>
      </c>
      <c r="Z557" s="5">
        <v>2450</v>
      </c>
      <c r="AA557" s="5">
        <v>2450</v>
      </c>
      <c r="AB557" s="5">
        <v>0</v>
      </c>
      <c r="AC557" s="5">
        <v>12250</v>
      </c>
      <c r="AD557" s="5">
        <v>0</v>
      </c>
      <c r="AE557" s="5">
        <f t="shared" ref="AE557:AE562" si="306">P557*(AX557/100)</f>
        <v>0</v>
      </c>
      <c r="AF557" s="5">
        <f t="shared" ref="AF557:AF562" si="307">P557*(AY557/100)</f>
        <v>0</v>
      </c>
      <c r="AG557" s="5" t="s">
        <v>107</v>
      </c>
      <c r="AH557" s="5">
        <v>0</v>
      </c>
      <c r="AI557" t="s">
        <v>107</v>
      </c>
      <c r="AJ557" s="3">
        <v>0</v>
      </c>
      <c r="AK557" t="s">
        <v>107</v>
      </c>
      <c r="AL557" s="6">
        <f t="shared" si="296"/>
        <v>100</v>
      </c>
      <c r="AM557" s="6">
        <v>80</v>
      </c>
      <c r="AN557" s="6">
        <v>0</v>
      </c>
      <c r="AO557" s="6">
        <v>5</v>
      </c>
      <c r="AP557" s="6">
        <v>0</v>
      </c>
      <c r="AQ557" s="6">
        <v>3</v>
      </c>
      <c r="AR557" s="6">
        <v>5</v>
      </c>
      <c r="AS557" s="6">
        <v>1</v>
      </c>
      <c r="AT557" s="6">
        <v>1</v>
      </c>
      <c r="AU557" s="6">
        <v>0</v>
      </c>
      <c r="AV557" s="6">
        <v>5</v>
      </c>
      <c r="AW557" s="6">
        <v>0</v>
      </c>
      <c r="AX557" s="6">
        <v>0</v>
      </c>
      <c r="AY557" s="6">
        <v>0</v>
      </c>
      <c r="AZ557" s="6" t="s">
        <v>107</v>
      </c>
      <c r="BA557" s="6">
        <v>0</v>
      </c>
      <c r="BB557" s="6" t="s">
        <v>107</v>
      </c>
      <c r="BC557" s="6">
        <v>0</v>
      </c>
      <c r="BD557" s="6" t="s">
        <v>107</v>
      </c>
      <c r="BE557" s="12">
        <f t="shared" si="297"/>
        <v>5</v>
      </c>
      <c r="BF557" s="12">
        <f t="shared" si="298"/>
        <v>7</v>
      </c>
      <c r="BG557" s="3">
        <f t="shared" si="303"/>
        <v>245000</v>
      </c>
      <c r="BH557">
        <v>49000</v>
      </c>
      <c r="BI557">
        <v>0</v>
      </c>
      <c r="BJ557">
        <v>9800</v>
      </c>
      <c r="BK557">
        <v>2450</v>
      </c>
      <c r="BL557">
        <v>0</v>
      </c>
      <c r="BM557">
        <v>0</v>
      </c>
      <c r="BN557">
        <v>0</v>
      </c>
      <c r="BO557">
        <v>0</v>
      </c>
      <c r="BP557">
        <v>0</v>
      </c>
      <c r="BQ557">
        <v>0</v>
      </c>
      <c r="BR557">
        <v>0</v>
      </c>
      <c r="BS557">
        <v>0</v>
      </c>
      <c r="BT557">
        <v>183750</v>
      </c>
      <c r="BU557">
        <v>0</v>
      </c>
      <c r="BV557" t="s">
        <v>107</v>
      </c>
      <c r="BW557">
        <v>0</v>
      </c>
      <c r="BX557" t="s">
        <v>107</v>
      </c>
      <c r="BY557" t="s">
        <v>109</v>
      </c>
      <c r="BZ557" s="12">
        <f t="shared" si="292"/>
        <v>100</v>
      </c>
      <c r="CA557" s="12">
        <v>20</v>
      </c>
      <c r="CB557" s="12">
        <v>0</v>
      </c>
      <c r="CC557" s="12">
        <v>4</v>
      </c>
      <c r="CD557" s="12">
        <v>1</v>
      </c>
      <c r="CE557" s="12">
        <v>0</v>
      </c>
      <c r="CF557" s="12">
        <v>0</v>
      </c>
      <c r="CG557" s="12">
        <v>0</v>
      </c>
      <c r="CH557" s="12">
        <v>0</v>
      </c>
      <c r="CI557" s="12">
        <v>0</v>
      </c>
      <c r="CJ557" s="12">
        <v>0</v>
      </c>
      <c r="CK557" s="12">
        <v>0</v>
      </c>
      <c r="CL557" s="12">
        <v>0</v>
      </c>
      <c r="CM557" s="12">
        <v>75</v>
      </c>
      <c r="CN557" s="12">
        <v>0</v>
      </c>
      <c r="CO557" t="s">
        <v>107</v>
      </c>
      <c r="CP557" s="12">
        <v>0</v>
      </c>
      <c r="CQ557" t="s">
        <v>107</v>
      </c>
      <c r="CR557" s="12">
        <f t="shared" si="299"/>
        <v>4</v>
      </c>
      <c r="CS557" s="12">
        <f t="shared" si="300"/>
        <v>0</v>
      </c>
      <c r="CT557" s="12">
        <f t="shared" si="301"/>
        <v>75</v>
      </c>
      <c r="CU557" s="12">
        <f t="shared" si="302"/>
        <v>0</v>
      </c>
      <c r="CV557" t="s">
        <v>109</v>
      </c>
      <c r="CX557" t="s">
        <v>116</v>
      </c>
    </row>
    <row r="558" spans="1:102" x14ac:dyDescent="0.2">
      <c r="A558">
        <v>2021</v>
      </c>
      <c r="B558">
        <v>125</v>
      </c>
      <c r="C558" t="s">
        <v>118</v>
      </c>
      <c r="D558" s="12">
        <v>27589</v>
      </c>
      <c r="E558" t="s">
        <v>119</v>
      </c>
      <c r="F558" t="s">
        <v>105</v>
      </c>
      <c r="G558" t="s">
        <v>106</v>
      </c>
      <c r="H558" t="s">
        <v>107</v>
      </c>
      <c r="I558" t="s">
        <v>106</v>
      </c>
      <c r="J558">
        <v>2011</v>
      </c>
      <c r="K558">
        <v>10</v>
      </c>
      <c r="L558" t="s">
        <v>131</v>
      </c>
      <c r="M558" t="s">
        <v>131</v>
      </c>
      <c r="N558" t="s">
        <v>356</v>
      </c>
      <c r="O558" s="3">
        <v>555000</v>
      </c>
      <c r="P558" s="3">
        <v>125000</v>
      </c>
      <c r="Q558" s="3">
        <v>438000</v>
      </c>
      <c r="R558" s="4">
        <v>0.78918918918918901</v>
      </c>
      <c r="S558" s="5">
        <f t="shared" si="295"/>
        <v>124950</v>
      </c>
      <c r="T558" s="5">
        <v>27000</v>
      </c>
      <c r="U558" s="5">
        <v>0</v>
      </c>
      <c r="V558" s="5">
        <v>15000</v>
      </c>
      <c r="W558" s="5">
        <v>0</v>
      </c>
      <c r="X558" s="5">
        <v>0</v>
      </c>
      <c r="Y558" s="5">
        <v>700</v>
      </c>
      <c r="Z558" s="5">
        <v>0</v>
      </c>
      <c r="AA558" s="5">
        <v>0</v>
      </c>
      <c r="AB558" s="5">
        <v>0</v>
      </c>
      <c r="AC558" s="5">
        <v>62000</v>
      </c>
      <c r="AD558" s="5">
        <v>0</v>
      </c>
      <c r="AE558" s="5">
        <f t="shared" si="306"/>
        <v>0</v>
      </c>
      <c r="AF558" s="5">
        <f t="shared" si="307"/>
        <v>20250</v>
      </c>
      <c r="AG558" s="5" t="s">
        <v>264</v>
      </c>
      <c r="AH558" s="5">
        <v>0</v>
      </c>
      <c r="AI558" t="s">
        <v>107</v>
      </c>
      <c r="AJ558" s="3">
        <v>0</v>
      </c>
      <c r="AK558" t="s">
        <v>107</v>
      </c>
      <c r="AL558" s="6">
        <f t="shared" si="296"/>
        <v>99.960000000000008</v>
      </c>
      <c r="AM558" s="6">
        <v>21.6</v>
      </c>
      <c r="AN558" s="6">
        <v>0</v>
      </c>
      <c r="AO558" s="6">
        <v>12</v>
      </c>
      <c r="AP558" s="6">
        <v>0</v>
      </c>
      <c r="AQ558" s="6">
        <v>0</v>
      </c>
      <c r="AR558" s="6">
        <v>0.56000000000000005</v>
      </c>
      <c r="AS558" s="6">
        <v>0</v>
      </c>
      <c r="AT558" s="6">
        <v>0</v>
      </c>
      <c r="AU558" s="6">
        <v>0</v>
      </c>
      <c r="AV558" s="6">
        <v>49.6</v>
      </c>
      <c r="AW558" s="6">
        <v>0</v>
      </c>
      <c r="AX558" s="6">
        <v>0</v>
      </c>
      <c r="AY558" s="6">
        <v>16.2</v>
      </c>
      <c r="AZ558" s="6" t="s">
        <v>264</v>
      </c>
      <c r="BA558" s="6">
        <v>0</v>
      </c>
      <c r="BB558" s="6" t="s">
        <v>107</v>
      </c>
      <c r="BC558" s="6">
        <v>0</v>
      </c>
      <c r="BD558" s="6" t="s">
        <v>107</v>
      </c>
      <c r="BE558" s="12">
        <f t="shared" si="297"/>
        <v>12</v>
      </c>
      <c r="BF558" s="12">
        <f t="shared" si="298"/>
        <v>65.8</v>
      </c>
      <c r="BG558" s="3">
        <f t="shared" si="303"/>
        <v>125000</v>
      </c>
      <c r="BH558">
        <v>0</v>
      </c>
      <c r="BI558">
        <v>0</v>
      </c>
      <c r="BJ558">
        <v>0</v>
      </c>
      <c r="BK558">
        <v>0</v>
      </c>
      <c r="BL558">
        <v>0</v>
      </c>
      <c r="BM558">
        <v>0</v>
      </c>
      <c r="BN558">
        <v>0</v>
      </c>
      <c r="BO558">
        <v>0</v>
      </c>
      <c r="BP558">
        <v>6250</v>
      </c>
      <c r="BQ558">
        <v>0</v>
      </c>
      <c r="BR558">
        <v>0</v>
      </c>
      <c r="BS558">
        <v>0</v>
      </c>
      <c r="BT558">
        <v>0</v>
      </c>
      <c r="BU558">
        <v>118750</v>
      </c>
      <c r="BV558" t="s">
        <v>107</v>
      </c>
      <c r="BW558">
        <v>0</v>
      </c>
      <c r="BX558" t="s">
        <v>107</v>
      </c>
      <c r="BY558" t="s">
        <v>109</v>
      </c>
      <c r="BZ558" s="12">
        <f t="shared" si="292"/>
        <v>100</v>
      </c>
      <c r="CA558" s="12">
        <v>0</v>
      </c>
      <c r="CB558" s="12">
        <v>0</v>
      </c>
      <c r="CC558" s="12">
        <v>0</v>
      </c>
      <c r="CD558" s="12">
        <v>0</v>
      </c>
      <c r="CE558" s="12">
        <v>0</v>
      </c>
      <c r="CF558" s="12">
        <v>0</v>
      </c>
      <c r="CG558" s="12">
        <v>0</v>
      </c>
      <c r="CH558" s="12">
        <v>0</v>
      </c>
      <c r="CI558" s="12">
        <v>5</v>
      </c>
      <c r="CJ558" s="12">
        <v>0</v>
      </c>
      <c r="CK558" s="12">
        <v>0</v>
      </c>
      <c r="CL558" s="12">
        <v>0</v>
      </c>
      <c r="CM558" s="12">
        <v>0</v>
      </c>
      <c r="CN558" s="12">
        <v>95</v>
      </c>
      <c r="CO558" t="s">
        <v>987</v>
      </c>
      <c r="CP558" s="12">
        <v>0</v>
      </c>
      <c r="CQ558" t="s">
        <v>107</v>
      </c>
      <c r="CR558" s="12">
        <f t="shared" si="299"/>
        <v>0</v>
      </c>
      <c r="CS558" s="12">
        <f t="shared" si="300"/>
        <v>0</v>
      </c>
      <c r="CT558" s="12">
        <f t="shared" si="301"/>
        <v>5</v>
      </c>
      <c r="CU558" s="12">
        <f t="shared" si="302"/>
        <v>95</v>
      </c>
      <c r="CV558" t="s">
        <v>322</v>
      </c>
      <c r="CW558" t="s">
        <v>107</v>
      </c>
      <c r="CX558" t="s">
        <v>116</v>
      </c>
    </row>
    <row r="559" spans="1:102" x14ac:dyDescent="0.2">
      <c r="A559">
        <v>2021</v>
      </c>
      <c r="B559">
        <v>163</v>
      </c>
      <c r="C559" t="s">
        <v>266</v>
      </c>
      <c r="D559" s="12">
        <v>21213</v>
      </c>
      <c r="E559" t="s">
        <v>119</v>
      </c>
      <c r="F559" t="s">
        <v>105</v>
      </c>
      <c r="G559" t="s">
        <v>106</v>
      </c>
      <c r="H559" t="s">
        <v>107</v>
      </c>
      <c r="I559" t="s">
        <v>106</v>
      </c>
      <c r="J559">
        <v>2016</v>
      </c>
      <c r="K559">
        <v>5</v>
      </c>
      <c r="L559" t="s">
        <v>122</v>
      </c>
      <c r="M559" t="s">
        <v>122</v>
      </c>
      <c r="N559" t="s">
        <v>381</v>
      </c>
      <c r="O559" s="3">
        <v>620000</v>
      </c>
      <c r="P559" s="3">
        <v>80000</v>
      </c>
      <c r="Q559" s="3">
        <v>620000</v>
      </c>
      <c r="R559" s="4">
        <v>1</v>
      </c>
      <c r="S559" s="5">
        <f t="shared" ref="S559:S577" si="308">SUM(T559:AJ559)</f>
        <v>80000</v>
      </c>
      <c r="T559" s="5">
        <v>76000</v>
      </c>
      <c r="U559" s="5">
        <v>0</v>
      </c>
      <c r="V559" s="5">
        <v>0</v>
      </c>
      <c r="W559" s="5">
        <v>0</v>
      </c>
      <c r="X559" s="5">
        <v>0</v>
      </c>
      <c r="Y559" s="5">
        <v>1600</v>
      </c>
      <c r="Z559" s="5">
        <v>0</v>
      </c>
      <c r="AA559" s="5">
        <v>1600</v>
      </c>
      <c r="AB559" s="5">
        <v>800</v>
      </c>
      <c r="AC559" s="5">
        <v>0</v>
      </c>
      <c r="AD559" s="5">
        <v>0</v>
      </c>
      <c r="AE559" s="5">
        <f t="shared" si="306"/>
        <v>0</v>
      </c>
      <c r="AF559" s="5">
        <f t="shared" si="307"/>
        <v>0</v>
      </c>
      <c r="AG559" s="5" t="s">
        <v>107</v>
      </c>
      <c r="AH559" s="5">
        <v>0</v>
      </c>
      <c r="AI559" t="s">
        <v>107</v>
      </c>
      <c r="AJ559" s="3">
        <v>0</v>
      </c>
      <c r="AK559" t="s">
        <v>107</v>
      </c>
      <c r="AL559" s="6">
        <f t="shared" si="296"/>
        <v>100</v>
      </c>
      <c r="AM559" s="6">
        <v>95</v>
      </c>
      <c r="AN559" s="6">
        <v>0</v>
      </c>
      <c r="AO559" s="6">
        <v>0</v>
      </c>
      <c r="AP559" s="6">
        <v>0</v>
      </c>
      <c r="AQ559" s="6">
        <v>0</v>
      </c>
      <c r="AR559" s="6">
        <v>2</v>
      </c>
      <c r="AS559" s="6">
        <v>0</v>
      </c>
      <c r="AT559" s="6">
        <v>2</v>
      </c>
      <c r="AU559" s="6">
        <v>1</v>
      </c>
      <c r="AV559" s="6">
        <v>0</v>
      </c>
      <c r="AW559" s="6">
        <v>0</v>
      </c>
      <c r="AX559" s="6">
        <v>0</v>
      </c>
      <c r="AY559" s="6">
        <v>0</v>
      </c>
      <c r="AZ559" s="6" t="s">
        <v>107</v>
      </c>
      <c r="BA559" s="6">
        <v>0</v>
      </c>
      <c r="BB559" s="6" t="s">
        <v>107</v>
      </c>
      <c r="BC559" s="6">
        <v>0</v>
      </c>
      <c r="BD559" s="6" t="s">
        <v>107</v>
      </c>
      <c r="BE559" s="12">
        <f t="shared" si="297"/>
        <v>0</v>
      </c>
      <c r="BF559" s="12">
        <f t="shared" si="298"/>
        <v>3</v>
      </c>
      <c r="BG559" s="3">
        <f t="shared" si="303"/>
        <v>80000</v>
      </c>
      <c r="BH559">
        <v>72000</v>
      </c>
      <c r="BI559">
        <v>0</v>
      </c>
      <c r="BJ559">
        <v>0</v>
      </c>
      <c r="BK559">
        <v>0</v>
      </c>
      <c r="BL559">
        <v>0</v>
      </c>
      <c r="BM559">
        <v>0</v>
      </c>
      <c r="BN559">
        <v>0</v>
      </c>
      <c r="BO559">
        <v>0</v>
      </c>
      <c r="BP559">
        <v>0</v>
      </c>
      <c r="BQ559">
        <v>0</v>
      </c>
      <c r="BR559">
        <v>4000</v>
      </c>
      <c r="BS559">
        <v>4000</v>
      </c>
      <c r="BT559">
        <v>0</v>
      </c>
      <c r="BU559">
        <v>0</v>
      </c>
      <c r="BV559" t="s">
        <v>107</v>
      </c>
      <c r="BW559">
        <v>0</v>
      </c>
      <c r="BX559" t="s">
        <v>107</v>
      </c>
      <c r="BY559" t="s">
        <v>109</v>
      </c>
      <c r="BZ559" s="12">
        <f t="shared" si="292"/>
        <v>100</v>
      </c>
      <c r="CA559" s="12">
        <v>90</v>
      </c>
      <c r="CB559" s="12">
        <v>0</v>
      </c>
      <c r="CC559" s="12">
        <v>0</v>
      </c>
      <c r="CD559" s="12">
        <v>0</v>
      </c>
      <c r="CE559" s="12">
        <v>0</v>
      </c>
      <c r="CF559" s="12">
        <v>0</v>
      </c>
      <c r="CG559" s="12">
        <v>0</v>
      </c>
      <c r="CH559" s="12">
        <v>0</v>
      </c>
      <c r="CI559" s="12">
        <v>0</v>
      </c>
      <c r="CJ559" s="12">
        <v>0</v>
      </c>
      <c r="CK559" s="12">
        <v>5</v>
      </c>
      <c r="CL559" s="12">
        <v>5</v>
      </c>
      <c r="CM559" s="12">
        <v>0</v>
      </c>
      <c r="CN559" s="12">
        <v>0</v>
      </c>
      <c r="CO559" t="s">
        <v>107</v>
      </c>
      <c r="CP559" s="12">
        <v>0</v>
      </c>
      <c r="CQ559" t="s">
        <v>107</v>
      </c>
      <c r="CR559" s="12">
        <f t="shared" si="299"/>
        <v>0</v>
      </c>
      <c r="CS559" s="12">
        <f t="shared" si="300"/>
        <v>0</v>
      </c>
      <c r="CT559" s="12">
        <f t="shared" si="301"/>
        <v>10</v>
      </c>
      <c r="CU559" s="12">
        <f t="shared" si="302"/>
        <v>0</v>
      </c>
      <c r="CV559" t="s">
        <v>109</v>
      </c>
      <c r="CW559" s="5">
        <v>12000</v>
      </c>
      <c r="CX559" t="s">
        <v>116</v>
      </c>
    </row>
    <row r="560" spans="1:102" x14ac:dyDescent="0.2">
      <c r="A560">
        <v>2021</v>
      </c>
      <c r="B560">
        <v>112</v>
      </c>
      <c r="C560" t="s">
        <v>118</v>
      </c>
      <c r="D560" s="12">
        <v>28456</v>
      </c>
      <c r="E560" t="s">
        <v>119</v>
      </c>
      <c r="F560" t="s">
        <v>105</v>
      </c>
      <c r="G560" t="s">
        <v>106</v>
      </c>
      <c r="H560" t="s">
        <v>107</v>
      </c>
      <c r="I560" t="s">
        <v>106</v>
      </c>
      <c r="J560">
        <v>2006</v>
      </c>
      <c r="K560">
        <v>5</v>
      </c>
      <c r="L560" t="s">
        <v>122</v>
      </c>
      <c r="M560" t="s">
        <v>122</v>
      </c>
      <c r="N560" t="s">
        <v>381</v>
      </c>
      <c r="O560" s="3">
        <v>345000</v>
      </c>
      <c r="P560" s="3">
        <v>45000</v>
      </c>
      <c r="Q560" s="3">
        <v>248000</v>
      </c>
      <c r="R560" s="4">
        <v>0.71884057971014503</v>
      </c>
      <c r="S560" s="5">
        <f t="shared" si="308"/>
        <v>45000</v>
      </c>
      <c r="T560" s="5">
        <v>44100</v>
      </c>
      <c r="U560" s="5">
        <v>0</v>
      </c>
      <c r="V560" s="5">
        <v>0</v>
      </c>
      <c r="W560" s="5">
        <v>0</v>
      </c>
      <c r="X560" s="5">
        <v>0</v>
      </c>
      <c r="Y560" s="5">
        <v>900</v>
      </c>
      <c r="Z560" s="5">
        <v>0</v>
      </c>
      <c r="AA560" s="5">
        <v>0</v>
      </c>
      <c r="AB560" s="5">
        <v>0</v>
      </c>
      <c r="AC560" s="5">
        <v>0</v>
      </c>
      <c r="AD560" s="5">
        <v>0</v>
      </c>
      <c r="AE560" s="5">
        <f t="shared" si="306"/>
        <v>0</v>
      </c>
      <c r="AF560" s="5">
        <f t="shared" si="307"/>
        <v>0</v>
      </c>
      <c r="AG560" s="5" t="s">
        <v>107</v>
      </c>
      <c r="AH560" s="5">
        <v>0</v>
      </c>
      <c r="AI560" t="s">
        <v>107</v>
      </c>
      <c r="AJ560" s="3">
        <v>0</v>
      </c>
      <c r="AK560" t="s">
        <v>107</v>
      </c>
      <c r="AL560" s="6">
        <f t="shared" si="296"/>
        <v>100</v>
      </c>
      <c r="AM560" s="6">
        <v>98</v>
      </c>
      <c r="AN560" s="6">
        <v>0</v>
      </c>
      <c r="AO560" s="6">
        <v>0</v>
      </c>
      <c r="AP560" s="6">
        <v>0</v>
      </c>
      <c r="AQ560" s="6">
        <v>0</v>
      </c>
      <c r="AR560" s="6">
        <v>2</v>
      </c>
      <c r="AS560" s="6">
        <v>0</v>
      </c>
      <c r="AT560" s="6">
        <v>0</v>
      </c>
      <c r="AU560" s="6">
        <v>0</v>
      </c>
      <c r="AV560" s="6">
        <v>0</v>
      </c>
      <c r="AW560" s="6">
        <v>0</v>
      </c>
      <c r="AX560" s="6">
        <v>0</v>
      </c>
      <c r="AY560" s="6">
        <v>0</v>
      </c>
      <c r="AZ560" s="6" t="s">
        <v>107</v>
      </c>
      <c r="BA560" s="6">
        <v>0</v>
      </c>
      <c r="BB560" s="6" t="s">
        <v>107</v>
      </c>
      <c r="BC560" s="6">
        <v>0</v>
      </c>
      <c r="BD560" s="6" t="s">
        <v>107</v>
      </c>
      <c r="BE560" s="12">
        <f t="shared" si="297"/>
        <v>0</v>
      </c>
      <c r="BF560" s="12">
        <f t="shared" si="298"/>
        <v>0</v>
      </c>
      <c r="BG560" s="3">
        <f t="shared" si="303"/>
        <v>45000</v>
      </c>
      <c r="BH560">
        <v>45000</v>
      </c>
      <c r="BI560">
        <v>0</v>
      </c>
      <c r="BJ560">
        <v>0</v>
      </c>
      <c r="BK560">
        <v>0</v>
      </c>
      <c r="BL560">
        <v>0</v>
      </c>
      <c r="BM560">
        <v>0</v>
      </c>
      <c r="BN560">
        <v>0</v>
      </c>
      <c r="BO560">
        <v>0</v>
      </c>
      <c r="BP560">
        <v>0</v>
      </c>
      <c r="BQ560">
        <v>0</v>
      </c>
      <c r="BR560">
        <v>0</v>
      </c>
      <c r="BS560">
        <v>0</v>
      </c>
      <c r="BT560">
        <v>0</v>
      </c>
      <c r="BU560">
        <v>0</v>
      </c>
      <c r="BV560" t="s">
        <v>107</v>
      </c>
      <c r="BW560">
        <v>0</v>
      </c>
      <c r="BX560" t="s">
        <v>107</v>
      </c>
      <c r="BY560" t="s">
        <v>109</v>
      </c>
      <c r="BZ560" s="12">
        <f t="shared" si="292"/>
        <v>100</v>
      </c>
      <c r="CA560" s="12">
        <v>100</v>
      </c>
      <c r="CB560" s="12">
        <v>0</v>
      </c>
      <c r="CC560" s="12">
        <v>0</v>
      </c>
      <c r="CD560" s="12">
        <v>0</v>
      </c>
      <c r="CE560" s="12">
        <v>0</v>
      </c>
      <c r="CF560" s="12">
        <v>0</v>
      </c>
      <c r="CG560" s="12">
        <v>0</v>
      </c>
      <c r="CH560" s="12">
        <v>0</v>
      </c>
      <c r="CI560" s="12">
        <v>0</v>
      </c>
      <c r="CJ560" s="12">
        <v>0</v>
      </c>
      <c r="CK560" s="12">
        <v>0</v>
      </c>
      <c r="CL560" s="12">
        <v>0</v>
      </c>
      <c r="CM560" s="12">
        <v>0</v>
      </c>
      <c r="CN560" s="12">
        <v>0</v>
      </c>
      <c r="CO560" t="s">
        <v>107</v>
      </c>
      <c r="CP560" s="12">
        <v>0</v>
      </c>
      <c r="CQ560" t="s">
        <v>107</v>
      </c>
      <c r="CR560" s="12">
        <f t="shared" si="299"/>
        <v>0</v>
      </c>
      <c r="CS560" s="12">
        <f t="shared" si="300"/>
        <v>0</v>
      </c>
      <c r="CT560" s="12">
        <f t="shared" si="301"/>
        <v>0</v>
      </c>
      <c r="CU560" s="12">
        <f t="shared" si="302"/>
        <v>0</v>
      </c>
      <c r="CV560" t="s">
        <v>322</v>
      </c>
      <c r="CW560" t="s">
        <v>107</v>
      </c>
      <c r="CX560" t="s">
        <v>116</v>
      </c>
    </row>
    <row r="561" spans="1:102" x14ac:dyDescent="0.2">
      <c r="A561">
        <v>2021</v>
      </c>
      <c r="B561">
        <v>101</v>
      </c>
      <c r="C561" t="s">
        <v>118</v>
      </c>
      <c r="D561" s="12">
        <v>28723</v>
      </c>
      <c r="E561" t="s">
        <v>119</v>
      </c>
      <c r="F561" t="s">
        <v>105</v>
      </c>
      <c r="G561" t="s">
        <v>106</v>
      </c>
      <c r="H561" t="s">
        <v>988</v>
      </c>
      <c r="I561" t="s">
        <v>106</v>
      </c>
      <c r="J561">
        <v>2020</v>
      </c>
      <c r="K561">
        <v>1</v>
      </c>
      <c r="L561" t="s">
        <v>108</v>
      </c>
      <c r="M561" t="s">
        <v>108</v>
      </c>
      <c r="N561" t="s">
        <v>356</v>
      </c>
      <c r="O561" s="3">
        <v>18149.330000000002</v>
      </c>
      <c r="P561" s="3">
        <v>4139.45</v>
      </c>
      <c r="Q561" s="3">
        <v>2753.89</v>
      </c>
      <c r="R561" s="4">
        <v>0.15173507782380899</v>
      </c>
      <c r="S561" s="5">
        <f t="shared" si="308"/>
        <v>4139.45</v>
      </c>
      <c r="T561" s="5">
        <v>1655.78</v>
      </c>
      <c r="U561" s="5">
        <v>0</v>
      </c>
      <c r="V561" s="5">
        <v>2483.67</v>
      </c>
      <c r="W561" s="5">
        <v>0</v>
      </c>
      <c r="X561" s="5">
        <v>0</v>
      </c>
      <c r="Y561" s="5">
        <v>0</v>
      </c>
      <c r="Z561" s="5">
        <v>0</v>
      </c>
      <c r="AA561" s="5">
        <v>0</v>
      </c>
      <c r="AB561" s="5">
        <v>0</v>
      </c>
      <c r="AC561" s="5">
        <v>0</v>
      </c>
      <c r="AD561" s="5">
        <v>0</v>
      </c>
      <c r="AE561" s="5">
        <f t="shared" si="306"/>
        <v>0</v>
      </c>
      <c r="AF561" s="5">
        <f t="shared" si="307"/>
        <v>0</v>
      </c>
      <c r="AG561" s="5" t="s">
        <v>107</v>
      </c>
      <c r="AH561" s="5">
        <v>0</v>
      </c>
      <c r="AI561" t="s">
        <v>107</v>
      </c>
      <c r="AJ561" s="3">
        <v>0</v>
      </c>
      <c r="AK561" t="s">
        <v>107</v>
      </c>
      <c r="AL561" s="6">
        <f t="shared" si="296"/>
        <v>100</v>
      </c>
      <c r="AM561" s="6">
        <v>40</v>
      </c>
      <c r="AN561" s="6">
        <v>0</v>
      </c>
      <c r="AO561" s="6">
        <v>60</v>
      </c>
      <c r="AP561" s="6">
        <v>0</v>
      </c>
      <c r="AQ561" s="6">
        <v>0</v>
      </c>
      <c r="AR561" s="6">
        <v>0</v>
      </c>
      <c r="AS561" s="6">
        <v>0</v>
      </c>
      <c r="AT561" s="6">
        <v>0</v>
      </c>
      <c r="AU561" s="6">
        <v>0</v>
      </c>
      <c r="AV561" s="6">
        <v>0</v>
      </c>
      <c r="AW561" s="6">
        <v>0</v>
      </c>
      <c r="AX561" s="6">
        <v>0</v>
      </c>
      <c r="AY561" s="6">
        <v>0</v>
      </c>
      <c r="AZ561" s="6" t="s">
        <v>107</v>
      </c>
      <c r="BA561" s="6">
        <v>0</v>
      </c>
      <c r="BB561" s="6" t="s">
        <v>107</v>
      </c>
      <c r="BC561" s="6">
        <v>0</v>
      </c>
      <c r="BD561" s="6" t="s">
        <v>107</v>
      </c>
      <c r="BE561" s="12">
        <f t="shared" si="297"/>
        <v>60</v>
      </c>
      <c r="BF561" s="12">
        <f t="shared" si="298"/>
        <v>0</v>
      </c>
      <c r="BG561" s="3">
        <f t="shared" si="303"/>
        <v>4139.4500000000007</v>
      </c>
      <c r="BH561">
        <v>41.39</v>
      </c>
      <c r="BI561">
        <v>0</v>
      </c>
      <c r="BJ561">
        <v>0</v>
      </c>
      <c r="BK561">
        <v>4098.0600000000004</v>
      </c>
      <c r="BL561">
        <v>0</v>
      </c>
      <c r="BM561">
        <v>0</v>
      </c>
      <c r="BN561">
        <v>0</v>
      </c>
      <c r="BO561">
        <v>0</v>
      </c>
      <c r="BP561">
        <v>0</v>
      </c>
      <c r="BQ561">
        <v>0</v>
      </c>
      <c r="BR561">
        <v>0</v>
      </c>
      <c r="BS561">
        <v>0</v>
      </c>
      <c r="BT561">
        <v>0</v>
      </c>
      <c r="BU561">
        <v>0</v>
      </c>
      <c r="BV561" t="s">
        <v>107</v>
      </c>
      <c r="BW561">
        <v>0</v>
      </c>
      <c r="BX561" t="s">
        <v>107</v>
      </c>
      <c r="BY561" t="s">
        <v>109</v>
      </c>
      <c r="BZ561" s="12">
        <f t="shared" si="292"/>
        <v>100</v>
      </c>
      <c r="CA561" s="12">
        <v>1</v>
      </c>
      <c r="CB561" s="12">
        <v>0</v>
      </c>
      <c r="CC561" s="12">
        <v>0</v>
      </c>
      <c r="CD561" s="12">
        <v>99</v>
      </c>
      <c r="CE561" s="12">
        <v>0</v>
      </c>
      <c r="CF561" s="12">
        <v>0</v>
      </c>
      <c r="CG561" s="12">
        <v>0</v>
      </c>
      <c r="CH561" s="12">
        <v>0</v>
      </c>
      <c r="CI561" s="12">
        <v>0</v>
      </c>
      <c r="CJ561" s="12">
        <v>0</v>
      </c>
      <c r="CK561" s="12">
        <v>0</v>
      </c>
      <c r="CL561" s="12">
        <v>0</v>
      </c>
      <c r="CM561" s="12">
        <v>0</v>
      </c>
      <c r="CN561" s="12">
        <v>0</v>
      </c>
      <c r="CO561" t="s">
        <v>107</v>
      </c>
      <c r="CP561" s="12">
        <v>0</v>
      </c>
      <c r="CQ561" t="s">
        <v>107</v>
      </c>
      <c r="CR561" s="12">
        <f t="shared" si="299"/>
        <v>0</v>
      </c>
      <c r="CS561" s="12">
        <f t="shared" si="300"/>
        <v>0</v>
      </c>
      <c r="CT561" s="12">
        <f t="shared" si="301"/>
        <v>0</v>
      </c>
      <c r="CU561" s="12">
        <f t="shared" si="302"/>
        <v>0</v>
      </c>
      <c r="CV561" t="s">
        <v>322</v>
      </c>
      <c r="CW561" t="s">
        <v>107</v>
      </c>
      <c r="CX561" t="s">
        <v>116</v>
      </c>
    </row>
    <row r="562" spans="1:102" x14ac:dyDescent="0.2">
      <c r="A562">
        <v>2021</v>
      </c>
      <c r="B562">
        <v>137</v>
      </c>
      <c r="C562" t="s">
        <v>344</v>
      </c>
      <c r="D562" s="12">
        <v>31811</v>
      </c>
      <c r="E562" t="s">
        <v>119</v>
      </c>
      <c r="F562" t="s">
        <v>105</v>
      </c>
      <c r="G562" t="s">
        <v>142</v>
      </c>
      <c r="H562" t="s">
        <v>107</v>
      </c>
      <c r="I562" t="s">
        <v>143</v>
      </c>
      <c r="J562">
        <v>1966</v>
      </c>
      <c r="K562">
        <v>55</v>
      </c>
      <c r="L562" t="s">
        <v>148</v>
      </c>
      <c r="M562" t="s">
        <v>149</v>
      </c>
      <c r="N562" t="s">
        <v>381</v>
      </c>
      <c r="O562" s="3">
        <v>247000</v>
      </c>
      <c r="P562" s="3">
        <v>188000</v>
      </c>
      <c r="Q562" s="3">
        <v>188000</v>
      </c>
      <c r="R562" s="4">
        <v>0.76113360323886603</v>
      </c>
      <c r="S562" s="5">
        <f t="shared" si="308"/>
        <v>188000</v>
      </c>
      <c r="T562" s="5">
        <v>101520</v>
      </c>
      <c r="U562" s="5">
        <v>1880</v>
      </c>
      <c r="V562" s="5">
        <v>18800</v>
      </c>
      <c r="W562" s="5">
        <v>0</v>
      </c>
      <c r="X562" s="5">
        <v>0</v>
      </c>
      <c r="Y562" s="5">
        <v>13160</v>
      </c>
      <c r="Z562" s="5">
        <v>9400</v>
      </c>
      <c r="AA562" s="5">
        <v>18800</v>
      </c>
      <c r="AB562" s="5">
        <v>3760</v>
      </c>
      <c r="AC562" s="5">
        <v>18800</v>
      </c>
      <c r="AD562" s="5">
        <v>0</v>
      </c>
      <c r="AE562" s="5">
        <f t="shared" si="306"/>
        <v>1880</v>
      </c>
      <c r="AF562" s="5">
        <f t="shared" si="307"/>
        <v>0</v>
      </c>
      <c r="AG562" s="5" t="s">
        <v>107</v>
      </c>
      <c r="AH562" s="5">
        <v>0</v>
      </c>
      <c r="AI562" t="s">
        <v>107</v>
      </c>
      <c r="AJ562" s="3">
        <v>0</v>
      </c>
      <c r="AK562" t="s">
        <v>107</v>
      </c>
      <c r="AL562" s="6">
        <f t="shared" si="296"/>
        <v>100</v>
      </c>
      <c r="AM562" s="6">
        <v>54</v>
      </c>
      <c r="AN562" s="6">
        <v>1</v>
      </c>
      <c r="AO562" s="6">
        <v>10</v>
      </c>
      <c r="AP562" s="6">
        <v>0</v>
      </c>
      <c r="AQ562" s="6">
        <v>0</v>
      </c>
      <c r="AR562" s="6">
        <v>7</v>
      </c>
      <c r="AS562" s="6">
        <v>5</v>
      </c>
      <c r="AT562" s="6">
        <v>10</v>
      </c>
      <c r="AU562" s="6">
        <v>2</v>
      </c>
      <c r="AV562" s="6">
        <v>10</v>
      </c>
      <c r="AW562" s="6">
        <v>0</v>
      </c>
      <c r="AX562" s="6">
        <v>1</v>
      </c>
      <c r="AY562" s="6">
        <v>0</v>
      </c>
      <c r="AZ562" s="6" t="s">
        <v>107</v>
      </c>
      <c r="BA562" s="6">
        <v>0</v>
      </c>
      <c r="BB562" s="6" t="s">
        <v>107</v>
      </c>
      <c r="BC562" s="6">
        <v>0</v>
      </c>
      <c r="BD562" s="6" t="s">
        <v>107</v>
      </c>
      <c r="BE562" s="12">
        <f t="shared" si="297"/>
        <v>10</v>
      </c>
      <c r="BF562" s="12">
        <f t="shared" si="298"/>
        <v>28</v>
      </c>
      <c r="BG562" s="3">
        <f t="shared" si="303"/>
        <v>188000</v>
      </c>
      <c r="BH562">
        <v>28200</v>
      </c>
      <c r="BI562">
        <v>0</v>
      </c>
      <c r="BJ562">
        <v>0</v>
      </c>
      <c r="BK562">
        <v>94000</v>
      </c>
      <c r="BL562">
        <v>0</v>
      </c>
      <c r="BM562">
        <v>56400</v>
      </c>
      <c r="BN562">
        <v>0</v>
      </c>
      <c r="BO562">
        <v>9400</v>
      </c>
      <c r="BP562">
        <v>0</v>
      </c>
      <c r="BQ562">
        <v>0</v>
      </c>
      <c r="BR562">
        <v>0</v>
      </c>
      <c r="BS562">
        <v>0</v>
      </c>
      <c r="BT562">
        <v>0</v>
      </c>
      <c r="BU562">
        <v>0</v>
      </c>
      <c r="BV562" t="s">
        <v>107</v>
      </c>
      <c r="BW562">
        <v>0</v>
      </c>
      <c r="BX562" t="s">
        <v>107</v>
      </c>
      <c r="BY562" t="s">
        <v>109</v>
      </c>
      <c r="BZ562" s="12">
        <f t="shared" si="292"/>
        <v>100</v>
      </c>
      <c r="CA562" s="12">
        <v>15</v>
      </c>
      <c r="CB562" s="12">
        <v>0</v>
      </c>
      <c r="CC562" s="12">
        <v>0</v>
      </c>
      <c r="CD562" s="12">
        <v>50</v>
      </c>
      <c r="CE562" s="12">
        <v>0</v>
      </c>
      <c r="CF562" s="12">
        <v>30</v>
      </c>
      <c r="CG562" s="12">
        <v>0</v>
      </c>
      <c r="CH562" s="12">
        <v>5</v>
      </c>
      <c r="CI562" s="12">
        <v>0</v>
      </c>
      <c r="CJ562" s="12">
        <v>0</v>
      </c>
      <c r="CK562" s="12">
        <v>0</v>
      </c>
      <c r="CL562" s="12">
        <v>0</v>
      </c>
      <c r="CM562" s="12">
        <v>0</v>
      </c>
      <c r="CN562" s="12">
        <v>0</v>
      </c>
      <c r="CO562" t="s">
        <v>107</v>
      </c>
      <c r="CP562" s="12">
        <v>0</v>
      </c>
      <c r="CQ562" t="s">
        <v>107</v>
      </c>
      <c r="CR562" s="12">
        <f t="shared" si="299"/>
        <v>0</v>
      </c>
      <c r="CS562" s="12">
        <f t="shared" si="300"/>
        <v>30</v>
      </c>
      <c r="CT562" s="12">
        <f t="shared" si="301"/>
        <v>5</v>
      </c>
      <c r="CU562" s="12">
        <f t="shared" si="302"/>
        <v>0</v>
      </c>
      <c r="CV562" t="s">
        <v>109</v>
      </c>
      <c r="CW562" s="3">
        <v>500</v>
      </c>
      <c r="CX562" t="s">
        <v>110</v>
      </c>
    </row>
    <row r="563" spans="1:102" x14ac:dyDescent="0.2">
      <c r="A563">
        <v>2021</v>
      </c>
      <c r="B563">
        <v>136</v>
      </c>
      <c r="C563" t="s">
        <v>277</v>
      </c>
      <c r="D563" s="12">
        <v>29405</v>
      </c>
      <c r="E563" t="s">
        <v>119</v>
      </c>
      <c r="F563" t="s">
        <v>105</v>
      </c>
      <c r="G563" t="s">
        <v>106</v>
      </c>
      <c r="H563" t="s">
        <v>107</v>
      </c>
      <c r="I563" t="s">
        <v>106</v>
      </c>
      <c r="J563">
        <v>2011</v>
      </c>
      <c r="K563">
        <v>10</v>
      </c>
      <c r="L563" t="s">
        <v>131</v>
      </c>
      <c r="M563" t="s">
        <v>131</v>
      </c>
      <c r="N563" t="s">
        <v>356</v>
      </c>
      <c r="O563" s="3">
        <v>3000000</v>
      </c>
      <c r="P563" s="3">
        <v>2000000</v>
      </c>
      <c r="Q563" s="3">
        <v>2700000</v>
      </c>
      <c r="R563" s="4">
        <v>0.9</v>
      </c>
      <c r="S563" s="5">
        <f t="shared" si="308"/>
        <v>2000000</v>
      </c>
      <c r="T563" s="5">
        <v>1600000</v>
      </c>
      <c r="U563" s="5">
        <v>100000</v>
      </c>
      <c r="V563" s="5">
        <v>0</v>
      </c>
      <c r="W563" s="5">
        <v>0</v>
      </c>
      <c r="X563" s="5">
        <v>100000</v>
      </c>
      <c r="Y563" s="5">
        <v>100000</v>
      </c>
      <c r="Z563" s="5">
        <v>100000</v>
      </c>
      <c r="AA563" s="5">
        <v>0</v>
      </c>
      <c r="AB563" s="5">
        <v>0</v>
      </c>
      <c r="AC563" s="5">
        <v>0</v>
      </c>
      <c r="AD563" s="5">
        <v>0</v>
      </c>
      <c r="AE563" s="5">
        <v>0</v>
      </c>
      <c r="AF563" s="5">
        <v>0</v>
      </c>
      <c r="AG563" s="5" t="s">
        <v>107</v>
      </c>
      <c r="AH563" s="5">
        <v>0</v>
      </c>
      <c r="AI563" t="s">
        <v>107</v>
      </c>
      <c r="AJ563" s="3">
        <v>0</v>
      </c>
      <c r="AK563" t="s">
        <v>107</v>
      </c>
      <c r="AL563" s="6">
        <f t="shared" si="296"/>
        <v>100</v>
      </c>
      <c r="AM563" s="6">
        <v>80</v>
      </c>
      <c r="AN563" s="6">
        <v>5</v>
      </c>
      <c r="AO563" s="6">
        <v>0</v>
      </c>
      <c r="AP563" s="6">
        <v>0</v>
      </c>
      <c r="AQ563" s="6">
        <v>5</v>
      </c>
      <c r="AR563" s="6">
        <v>5</v>
      </c>
      <c r="AS563" s="6">
        <v>5</v>
      </c>
      <c r="AT563" s="6">
        <v>0</v>
      </c>
      <c r="AU563" s="6">
        <v>0</v>
      </c>
      <c r="AV563" s="6">
        <v>0</v>
      </c>
      <c r="AW563" s="6">
        <v>0</v>
      </c>
      <c r="AX563" s="6">
        <v>0</v>
      </c>
      <c r="AY563" s="6">
        <v>0</v>
      </c>
      <c r="AZ563" s="6" t="s">
        <v>107</v>
      </c>
      <c r="BA563" s="6">
        <v>0</v>
      </c>
      <c r="BB563" s="6" t="s">
        <v>107</v>
      </c>
      <c r="BC563" s="6">
        <v>0</v>
      </c>
      <c r="BD563" s="6" t="s">
        <v>107</v>
      </c>
      <c r="BE563" s="12">
        <f t="shared" si="297"/>
        <v>0</v>
      </c>
      <c r="BF563" s="12">
        <f t="shared" si="298"/>
        <v>5</v>
      </c>
      <c r="BG563" s="3">
        <f t="shared" si="303"/>
        <v>2000000</v>
      </c>
      <c r="BH563">
        <v>100000</v>
      </c>
      <c r="BI563">
        <v>100000</v>
      </c>
      <c r="BJ563">
        <v>100000</v>
      </c>
      <c r="BK563">
        <v>1400000</v>
      </c>
      <c r="BL563">
        <v>0</v>
      </c>
      <c r="BM563">
        <v>200000</v>
      </c>
      <c r="BN563">
        <v>0</v>
      </c>
      <c r="BO563">
        <v>0</v>
      </c>
      <c r="BP563">
        <v>0</v>
      </c>
      <c r="BQ563">
        <v>0</v>
      </c>
      <c r="BR563">
        <v>0</v>
      </c>
      <c r="BS563">
        <v>0</v>
      </c>
      <c r="BT563">
        <v>100000</v>
      </c>
      <c r="BU563">
        <v>0</v>
      </c>
      <c r="BV563" t="s">
        <v>107</v>
      </c>
      <c r="BW563">
        <v>0</v>
      </c>
      <c r="BX563" t="s">
        <v>107</v>
      </c>
      <c r="BY563" t="s">
        <v>109</v>
      </c>
      <c r="BZ563" s="12">
        <f t="shared" si="292"/>
        <v>100</v>
      </c>
      <c r="CA563" s="12">
        <v>5</v>
      </c>
      <c r="CB563" s="12">
        <v>5</v>
      </c>
      <c r="CC563" s="12">
        <v>5</v>
      </c>
      <c r="CD563" s="12">
        <v>70</v>
      </c>
      <c r="CE563" s="12">
        <v>0</v>
      </c>
      <c r="CF563" s="12">
        <v>10</v>
      </c>
      <c r="CG563" s="12">
        <v>0</v>
      </c>
      <c r="CH563" s="12">
        <v>0</v>
      </c>
      <c r="CI563" s="12">
        <v>0</v>
      </c>
      <c r="CJ563" s="12">
        <v>0</v>
      </c>
      <c r="CK563" s="12">
        <v>0</v>
      </c>
      <c r="CL563" s="12">
        <v>0</v>
      </c>
      <c r="CM563" s="12">
        <v>5</v>
      </c>
      <c r="CN563" s="12">
        <v>0</v>
      </c>
      <c r="CO563" t="s">
        <v>107</v>
      </c>
      <c r="CP563" s="12">
        <v>0</v>
      </c>
      <c r="CQ563" t="s">
        <v>107</v>
      </c>
      <c r="CR563" s="12">
        <f t="shared" si="299"/>
        <v>10</v>
      </c>
      <c r="CS563" s="12">
        <f t="shared" si="300"/>
        <v>10</v>
      </c>
      <c r="CT563" s="12">
        <f t="shared" si="301"/>
        <v>5</v>
      </c>
      <c r="CU563" s="12">
        <f t="shared" si="302"/>
        <v>0</v>
      </c>
      <c r="CV563" t="s">
        <v>322</v>
      </c>
      <c r="CW563" t="s">
        <v>107</v>
      </c>
      <c r="CX563" t="s">
        <v>126</v>
      </c>
    </row>
    <row r="564" spans="1:102" x14ac:dyDescent="0.2">
      <c r="A564">
        <v>2021</v>
      </c>
      <c r="B564">
        <v>102</v>
      </c>
      <c r="C564" t="s">
        <v>299</v>
      </c>
      <c r="D564" s="12">
        <v>63110</v>
      </c>
      <c r="E564" t="s">
        <v>153</v>
      </c>
      <c r="F564" t="s">
        <v>130</v>
      </c>
      <c r="G564" t="s">
        <v>120</v>
      </c>
      <c r="H564" t="s">
        <v>107</v>
      </c>
      <c r="I564" t="s">
        <v>121</v>
      </c>
      <c r="J564">
        <v>2008</v>
      </c>
      <c r="K564">
        <v>13</v>
      </c>
      <c r="L564" t="s">
        <v>154</v>
      </c>
      <c r="M564" t="s">
        <v>149</v>
      </c>
      <c r="N564" t="s">
        <v>356</v>
      </c>
      <c r="O564" s="3">
        <v>838000</v>
      </c>
      <c r="P564" s="3">
        <v>838000</v>
      </c>
      <c r="Q564" s="3">
        <v>728000</v>
      </c>
      <c r="R564" s="4">
        <v>0.86873508353221995</v>
      </c>
      <c r="S564" s="5">
        <f t="shared" si="308"/>
        <v>838000</v>
      </c>
      <c r="T564" s="5">
        <v>469280</v>
      </c>
      <c r="U564" s="5">
        <v>0</v>
      </c>
      <c r="V564" s="5">
        <v>268160</v>
      </c>
      <c r="W564" s="5">
        <v>0</v>
      </c>
      <c r="X564" s="5">
        <v>18436</v>
      </c>
      <c r="Y564" s="5">
        <v>41900</v>
      </c>
      <c r="Z564" s="5">
        <v>40224</v>
      </c>
      <c r="AA564" s="5">
        <v>0</v>
      </c>
      <c r="AB564" s="5">
        <v>0</v>
      </c>
      <c r="AC564" s="5">
        <v>0</v>
      </c>
      <c r="AD564" s="5">
        <v>0</v>
      </c>
      <c r="AE564" s="5">
        <v>0</v>
      </c>
      <c r="AF564" s="5">
        <v>0</v>
      </c>
      <c r="AG564" s="5" t="s">
        <v>107</v>
      </c>
      <c r="AH564" s="5">
        <v>0</v>
      </c>
      <c r="AI564" t="s">
        <v>107</v>
      </c>
      <c r="AJ564" s="3">
        <v>0</v>
      </c>
      <c r="AK564" t="s">
        <v>107</v>
      </c>
      <c r="AL564" s="6">
        <f t="shared" si="296"/>
        <v>100</v>
      </c>
      <c r="AM564" s="6">
        <v>56</v>
      </c>
      <c r="AN564" s="6">
        <v>0</v>
      </c>
      <c r="AO564" s="6">
        <v>32</v>
      </c>
      <c r="AP564" s="6">
        <v>0</v>
      </c>
      <c r="AQ564" s="6">
        <v>2.2000000000000002</v>
      </c>
      <c r="AR564" s="6">
        <v>5</v>
      </c>
      <c r="AS564" s="6">
        <v>4.8</v>
      </c>
      <c r="AT564" s="6">
        <v>0</v>
      </c>
      <c r="AU564" s="6">
        <v>0</v>
      </c>
      <c r="AV564" s="6">
        <v>0</v>
      </c>
      <c r="AW564" s="6">
        <v>0</v>
      </c>
      <c r="AX564" s="6">
        <v>0</v>
      </c>
      <c r="AY564" s="6">
        <v>0</v>
      </c>
      <c r="AZ564" s="6" t="s">
        <v>107</v>
      </c>
      <c r="BA564" s="6">
        <v>0</v>
      </c>
      <c r="BB564" s="6" t="s">
        <v>107</v>
      </c>
      <c r="BC564" s="6">
        <v>0</v>
      </c>
      <c r="BD564" s="6" t="s">
        <v>107</v>
      </c>
      <c r="BE564" s="12">
        <f t="shared" si="297"/>
        <v>32</v>
      </c>
      <c r="BF564" s="12">
        <f t="shared" si="298"/>
        <v>4.8</v>
      </c>
      <c r="BG564" s="3">
        <f t="shared" si="303"/>
        <v>838000</v>
      </c>
      <c r="BH564">
        <v>58660</v>
      </c>
      <c r="BI564">
        <v>0</v>
      </c>
      <c r="BJ564">
        <v>54470</v>
      </c>
      <c r="BK564">
        <v>667886</v>
      </c>
      <c r="BL564">
        <v>0</v>
      </c>
      <c r="BM564">
        <v>0</v>
      </c>
      <c r="BN564">
        <v>0</v>
      </c>
      <c r="BO564">
        <v>6704</v>
      </c>
      <c r="BP564">
        <v>0</v>
      </c>
      <c r="BQ564">
        <v>8380</v>
      </c>
      <c r="BR564">
        <v>0</v>
      </c>
      <c r="BS564">
        <v>0</v>
      </c>
      <c r="BT564">
        <v>41900</v>
      </c>
      <c r="BU564">
        <v>0</v>
      </c>
      <c r="BV564" t="s">
        <v>107</v>
      </c>
      <c r="BW564">
        <v>0</v>
      </c>
      <c r="BX564" t="s">
        <v>107</v>
      </c>
      <c r="BY564" t="s">
        <v>109</v>
      </c>
      <c r="BZ564" s="12">
        <f t="shared" si="292"/>
        <v>100</v>
      </c>
      <c r="CA564" s="12">
        <v>7</v>
      </c>
      <c r="CB564" s="12">
        <v>0</v>
      </c>
      <c r="CC564" s="12">
        <v>6.5</v>
      </c>
      <c r="CD564" s="12">
        <v>79.7</v>
      </c>
      <c r="CE564" s="12">
        <v>0</v>
      </c>
      <c r="CF564" s="12">
        <v>0</v>
      </c>
      <c r="CG564" s="12">
        <v>0</v>
      </c>
      <c r="CH564" s="12">
        <v>0.8</v>
      </c>
      <c r="CI564" s="12">
        <v>0</v>
      </c>
      <c r="CJ564" s="12">
        <v>1</v>
      </c>
      <c r="CK564" s="12">
        <v>0</v>
      </c>
      <c r="CL564" s="12">
        <v>0</v>
      </c>
      <c r="CM564" s="12">
        <v>5</v>
      </c>
      <c r="CN564" s="12">
        <v>0</v>
      </c>
      <c r="CO564" t="s">
        <v>107</v>
      </c>
      <c r="CP564" s="12">
        <v>0</v>
      </c>
      <c r="CQ564" t="s">
        <v>107</v>
      </c>
      <c r="CR564" s="12">
        <f t="shared" si="299"/>
        <v>6.5</v>
      </c>
      <c r="CS564" s="12">
        <f t="shared" si="300"/>
        <v>0</v>
      </c>
      <c r="CT564" s="12">
        <f t="shared" si="301"/>
        <v>6.8</v>
      </c>
      <c r="CU564" s="12">
        <f t="shared" si="302"/>
        <v>0</v>
      </c>
      <c r="CV564" t="s">
        <v>322</v>
      </c>
      <c r="CW564" t="s">
        <v>107</v>
      </c>
      <c r="CX564" t="s">
        <v>110</v>
      </c>
    </row>
    <row r="565" spans="1:102" x14ac:dyDescent="0.2">
      <c r="A565">
        <v>2021</v>
      </c>
      <c r="B565">
        <v>100</v>
      </c>
      <c r="C565" t="s">
        <v>296</v>
      </c>
      <c r="D565" s="12">
        <v>55053</v>
      </c>
      <c r="E565" t="s">
        <v>153</v>
      </c>
      <c r="F565" t="s">
        <v>130</v>
      </c>
      <c r="G565" t="s">
        <v>106</v>
      </c>
      <c r="H565" t="s">
        <v>107</v>
      </c>
      <c r="I565" t="s">
        <v>106</v>
      </c>
      <c r="J565">
        <v>2017</v>
      </c>
      <c r="K565">
        <v>4</v>
      </c>
      <c r="L565" t="s">
        <v>122</v>
      </c>
      <c r="M565" t="s">
        <v>122</v>
      </c>
      <c r="N565" t="s">
        <v>381</v>
      </c>
      <c r="O565" s="3">
        <v>303000</v>
      </c>
      <c r="P565" s="3">
        <v>300000</v>
      </c>
      <c r="Q565" s="3">
        <v>600000</v>
      </c>
      <c r="R565" s="4">
        <v>1.98019801980198</v>
      </c>
      <c r="S565" s="5">
        <f t="shared" si="308"/>
        <v>300000</v>
      </c>
      <c r="T565" s="5">
        <v>180000</v>
      </c>
      <c r="U565" s="5">
        <v>0</v>
      </c>
      <c r="V565" s="5">
        <v>60000</v>
      </c>
      <c r="W565" s="5">
        <v>0</v>
      </c>
      <c r="X565" s="5">
        <v>15000</v>
      </c>
      <c r="Y565" s="5">
        <v>15000</v>
      </c>
      <c r="Z565" s="5">
        <v>0</v>
      </c>
      <c r="AA565" s="5">
        <v>15000</v>
      </c>
      <c r="AB565" s="5">
        <v>15000</v>
      </c>
      <c r="AC565" s="5">
        <v>0</v>
      </c>
      <c r="AD565" s="5">
        <v>0</v>
      </c>
      <c r="AE565" s="5">
        <v>0</v>
      </c>
      <c r="AF565" s="5">
        <v>0</v>
      </c>
      <c r="AG565" s="5" t="s">
        <v>107</v>
      </c>
      <c r="AH565" s="5">
        <v>0</v>
      </c>
      <c r="AI565" t="s">
        <v>107</v>
      </c>
      <c r="AJ565" s="3">
        <v>0</v>
      </c>
      <c r="AK565" t="s">
        <v>107</v>
      </c>
      <c r="AL565" s="6">
        <f t="shared" si="296"/>
        <v>100</v>
      </c>
      <c r="AM565" s="6">
        <v>60</v>
      </c>
      <c r="AN565" s="6">
        <v>0</v>
      </c>
      <c r="AO565" s="6">
        <v>20</v>
      </c>
      <c r="AP565" s="6">
        <v>0</v>
      </c>
      <c r="AQ565" s="6">
        <v>5</v>
      </c>
      <c r="AR565" s="6">
        <v>5</v>
      </c>
      <c r="AS565" s="6">
        <v>0</v>
      </c>
      <c r="AT565" s="6">
        <v>5</v>
      </c>
      <c r="AU565" s="6">
        <v>5</v>
      </c>
      <c r="AV565" s="6">
        <v>0</v>
      </c>
      <c r="AW565" s="6">
        <v>0</v>
      </c>
      <c r="AX565" s="6">
        <v>0</v>
      </c>
      <c r="AY565" s="6">
        <v>0</v>
      </c>
      <c r="AZ565" s="6" t="s">
        <v>107</v>
      </c>
      <c r="BA565" s="6">
        <v>0</v>
      </c>
      <c r="BB565" s="6" t="s">
        <v>107</v>
      </c>
      <c r="BC565" s="6">
        <v>0</v>
      </c>
      <c r="BD565" s="6" t="s">
        <v>107</v>
      </c>
      <c r="BE565" s="12">
        <f t="shared" si="297"/>
        <v>20</v>
      </c>
      <c r="BF565" s="12">
        <f t="shared" si="298"/>
        <v>10</v>
      </c>
      <c r="BG565" s="3">
        <f t="shared" si="303"/>
        <v>300000</v>
      </c>
      <c r="BH565">
        <v>270000</v>
      </c>
      <c r="BI565">
        <v>0</v>
      </c>
      <c r="BJ565">
        <v>0</v>
      </c>
      <c r="BK565">
        <v>0</v>
      </c>
      <c r="BL565">
        <v>0</v>
      </c>
      <c r="BM565">
        <v>0</v>
      </c>
      <c r="BN565">
        <v>0</v>
      </c>
      <c r="BO565">
        <v>0</v>
      </c>
      <c r="BP565">
        <v>15000</v>
      </c>
      <c r="BQ565">
        <v>0</v>
      </c>
      <c r="BR565">
        <v>0</v>
      </c>
      <c r="BS565">
        <v>0</v>
      </c>
      <c r="BT565">
        <v>15000</v>
      </c>
      <c r="BU565">
        <v>0</v>
      </c>
      <c r="BV565" t="s">
        <v>107</v>
      </c>
      <c r="BW565">
        <v>0</v>
      </c>
      <c r="BX565" t="s">
        <v>107</v>
      </c>
      <c r="BY565" t="s">
        <v>109</v>
      </c>
      <c r="BZ565" s="12">
        <f t="shared" si="292"/>
        <v>100</v>
      </c>
      <c r="CA565" s="12">
        <v>90</v>
      </c>
      <c r="CB565" s="12">
        <v>0</v>
      </c>
      <c r="CC565" s="12">
        <v>0</v>
      </c>
      <c r="CD565" s="12">
        <v>0</v>
      </c>
      <c r="CE565" s="12">
        <v>0</v>
      </c>
      <c r="CF565" s="12">
        <v>0</v>
      </c>
      <c r="CG565" s="12">
        <v>0</v>
      </c>
      <c r="CH565" s="12">
        <v>0</v>
      </c>
      <c r="CI565" s="12">
        <v>5</v>
      </c>
      <c r="CJ565" s="12">
        <v>0</v>
      </c>
      <c r="CK565" s="12">
        <v>0</v>
      </c>
      <c r="CL565" s="12">
        <v>0</v>
      </c>
      <c r="CM565" s="12">
        <v>5</v>
      </c>
      <c r="CN565" s="12">
        <v>0</v>
      </c>
      <c r="CO565" t="s">
        <v>107</v>
      </c>
      <c r="CP565" s="12">
        <v>0</v>
      </c>
      <c r="CQ565" t="s">
        <v>107</v>
      </c>
      <c r="CR565" s="12">
        <f t="shared" si="299"/>
        <v>0</v>
      </c>
      <c r="CS565" s="12">
        <f t="shared" si="300"/>
        <v>0</v>
      </c>
      <c r="CT565" s="12">
        <f t="shared" si="301"/>
        <v>10</v>
      </c>
      <c r="CU565" s="12">
        <f t="shared" si="302"/>
        <v>0</v>
      </c>
      <c r="CV565" t="s">
        <v>109</v>
      </c>
      <c r="CW565" s="5">
        <v>50000</v>
      </c>
      <c r="CX565" t="s">
        <v>116</v>
      </c>
    </row>
    <row r="566" spans="1:102" x14ac:dyDescent="0.2">
      <c r="A566">
        <v>2021</v>
      </c>
      <c r="B566">
        <v>132</v>
      </c>
      <c r="C566" t="s">
        <v>296</v>
      </c>
      <c r="D566" s="12">
        <v>55113</v>
      </c>
      <c r="E566" t="s">
        <v>153</v>
      </c>
      <c r="F566" t="s">
        <v>130</v>
      </c>
      <c r="G566" t="s">
        <v>106</v>
      </c>
      <c r="H566" t="s">
        <v>107</v>
      </c>
      <c r="I566" t="s">
        <v>106</v>
      </c>
      <c r="J566">
        <v>2015</v>
      </c>
      <c r="K566">
        <v>6</v>
      </c>
      <c r="L566" t="s">
        <v>131</v>
      </c>
      <c r="M566" t="s">
        <v>131</v>
      </c>
      <c r="N566" t="s">
        <v>360</v>
      </c>
      <c r="O566" s="3">
        <v>2494099</v>
      </c>
      <c r="P566" s="3">
        <v>903499</v>
      </c>
      <c r="Q566" s="3">
        <v>1752036</v>
      </c>
      <c r="R566" s="4">
        <v>0.70247251612706596</v>
      </c>
      <c r="S566" s="5">
        <f t="shared" si="308"/>
        <v>903499</v>
      </c>
      <c r="T566" s="5">
        <v>710286</v>
      </c>
      <c r="U566" s="5">
        <v>0</v>
      </c>
      <c r="V566" s="5">
        <v>0</v>
      </c>
      <c r="W566" s="5">
        <v>0</v>
      </c>
      <c r="X566" s="5">
        <v>0</v>
      </c>
      <c r="Y566" s="5">
        <v>83372</v>
      </c>
      <c r="Z566" s="5">
        <v>0</v>
      </c>
      <c r="AA566" s="5">
        <v>0</v>
      </c>
      <c r="AB566" s="5">
        <v>0</v>
      </c>
      <c r="AC566" s="5">
        <v>0</v>
      </c>
      <c r="AD566" s="5">
        <v>0</v>
      </c>
      <c r="AE566" s="5">
        <v>0</v>
      </c>
      <c r="AF566" s="5">
        <v>67090</v>
      </c>
      <c r="AG566" s="5" t="s">
        <v>989</v>
      </c>
      <c r="AH566" s="5">
        <v>42751</v>
      </c>
      <c r="AI566" t="s">
        <v>990</v>
      </c>
      <c r="AJ566" s="3">
        <v>0</v>
      </c>
      <c r="AK566" t="s">
        <v>107</v>
      </c>
      <c r="AL566" s="6">
        <f t="shared" si="296"/>
        <v>100.02</v>
      </c>
      <c r="AM566" s="6">
        <v>78.62</v>
      </c>
      <c r="AN566" s="6">
        <v>0</v>
      </c>
      <c r="AO566" s="6">
        <v>0</v>
      </c>
      <c r="AP566" s="6">
        <v>0</v>
      </c>
      <c r="AQ566" s="6">
        <v>0</v>
      </c>
      <c r="AR566" s="6">
        <v>9.23</v>
      </c>
      <c r="AS566" s="6">
        <v>0</v>
      </c>
      <c r="AT566" s="6">
        <v>0</v>
      </c>
      <c r="AU566" s="6">
        <v>0</v>
      </c>
      <c r="AV566" s="6">
        <v>0</v>
      </c>
      <c r="AW566" s="6">
        <v>0</v>
      </c>
      <c r="AX566" s="6">
        <v>0</v>
      </c>
      <c r="AY566" s="6">
        <v>7.43</v>
      </c>
      <c r="AZ566" s="6" t="s">
        <v>107</v>
      </c>
      <c r="BA566" s="6">
        <v>0</v>
      </c>
      <c r="BB566" s="6" t="s">
        <v>107</v>
      </c>
      <c r="BC566" s="6">
        <v>4.74</v>
      </c>
      <c r="BD566" s="6" t="s">
        <v>107</v>
      </c>
      <c r="BE566" s="12">
        <f t="shared" si="297"/>
        <v>0</v>
      </c>
      <c r="BF566" s="12">
        <f t="shared" si="298"/>
        <v>12.17</v>
      </c>
      <c r="BG566" s="3">
        <f t="shared" si="303"/>
        <v>223688</v>
      </c>
      <c r="BH566">
        <v>223688</v>
      </c>
      <c r="BI566">
        <v>0</v>
      </c>
      <c r="BJ566">
        <v>0</v>
      </c>
      <c r="BK566">
        <v>0</v>
      </c>
      <c r="BL566">
        <v>0</v>
      </c>
      <c r="BM566">
        <v>0</v>
      </c>
      <c r="BN566">
        <v>0</v>
      </c>
      <c r="BO566">
        <v>0</v>
      </c>
      <c r="BP566">
        <v>0</v>
      </c>
      <c r="BQ566">
        <v>0</v>
      </c>
      <c r="BR566">
        <v>0</v>
      </c>
      <c r="BS566">
        <v>0</v>
      </c>
      <c r="BT566">
        <v>0</v>
      </c>
      <c r="BU566">
        <v>0</v>
      </c>
      <c r="BV566" t="s">
        <v>107</v>
      </c>
      <c r="BW566">
        <v>0</v>
      </c>
      <c r="BX566" t="s">
        <v>107</v>
      </c>
      <c r="BY566" t="s">
        <v>109</v>
      </c>
      <c r="BZ566" s="12">
        <f t="shared" si="292"/>
        <v>100</v>
      </c>
      <c r="CA566" s="12">
        <v>0</v>
      </c>
      <c r="CB566" s="12">
        <v>0</v>
      </c>
      <c r="CC566" s="12">
        <v>0</v>
      </c>
      <c r="CD566" s="12">
        <v>6</v>
      </c>
      <c r="CE566" s="12">
        <v>0</v>
      </c>
      <c r="CF566" s="12">
        <v>0</v>
      </c>
      <c r="CG566" s="12">
        <v>0</v>
      </c>
      <c r="CH566" s="12">
        <v>0</v>
      </c>
      <c r="CI566" s="12">
        <v>8</v>
      </c>
      <c r="CJ566" s="12">
        <v>7</v>
      </c>
      <c r="CK566" s="12">
        <v>3</v>
      </c>
      <c r="CL566" s="12">
        <v>0</v>
      </c>
      <c r="CM566" s="12">
        <v>76</v>
      </c>
      <c r="CN566" s="12">
        <v>0</v>
      </c>
      <c r="CO566" t="s">
        <v>107</v>
      </c>
      <c r="CP566" s="12">
        <v>0</v>
      </c>
      <c r="CQ566" t="s">
        <v>107</v>
      </c>
      <c r="CR566" s="12">
        <f t="shared" si="299"/>
        <v>0</v>
      </c>
      <c r="CS566" s="12">
        <f t="shared" si="300"/>
        <v>0</v>
      </c>
      <c r="CT566" s="12">
        <f t="shared" si="301"/>
        <v>94</v>
      </c>
      <c r="CU566" s="12">
        <f t="shared" si="302"/>
        <v>0</v>
      </c>
      <c r="CV566" t="s">
        <v>322</v>
      </c>
      <c r="CW566" t="s">
        <v>107</v>
      </c>
      <c r="CX566" t="s">
        <v>116</v>
      </c>
    </row>
    <row r="567" spans="1:102" x14ac:dyDescent="0.2">
      <c r="A567">
        <v>2021</v>
      </c>
      <c r="B567">
        <v>175</v>
      </c>
      <c r="C567" t="s">
        <v>582</v>
      </c>
      <c r="D567" s="12">
        <v>66203</v>
      </c>
      <c r="E567" t="s">
        <v>153</v>
      </c>
      <c r="F567" t="s">
        <v>130</v>
      </c>
      <c r="G567" t="s">
        <v>142</v>
      </c>
      <c r="H567" t="s">
        <v>107</v>
      </c>
      <c r="I567" t="s">
        <v>143</v>
      </c>
      <c r="J567">
        <v>2015</v>
      </c>
      <c r="K567">
        <v>6</v>
      </c>
      <c r="L567" t="s">
        <v>131</v>
      </c>
      <c r="M567" t="s">
        <v>131</v>
      </c>
      <c r="N567" t="s">
        <v>360</v>
      </c>
      <c r="O567" s="3">
        <v>185000</v>
      </c>
      <c r="P567" s="3">
        <v>180000</v>
      </c>
      <c r="R567" s="4" t="s">
        <v>107</v>
      </c>
      <c r="S567" s="5">
        <f t="shared" si="308"/>
        <v>180000</v>
      </c>
      <c r="T567" s="5">
        <v>72000</v>
      </c>
      <c r="U567" s="5">
        <v>9000</v>
      </c>
      <c r="V567" s="5">
        <v>54000</v>
      </c>
      <c r="W567" s="5">
        <v>0</v>
      </c>
      <c r="X567" s="5">
        <v>0</v>
      </c>
      <c r="Y567" s="5">
        <v>36000</v>
      </c>
      <c r="Z567" s="5">
        <v>0</v>
      </c>
      <c r="AA567" s="5">
        <v>9000</v>
      </c>
      <c r="AB567" s="5">
        <v>0</v>
      </c>
      <c r="AC567" s="5">
        <v>0</v>
      </c>
      <c r="AD567" s="5">
        <v>0</v>
      </c>
      <c r="AE567" s="5">
        <f>P567*(AX567/100)</f>
        <v>0</v>
      </c>
      <c r="AF567" s="5">
        <f>P567*(AY567/100)</f>
        <v>0</v>
      </c>
      <c r="AG567" s="5" t="s">
        <v>107</v>
      </c>
      <c r="AH567" s="5">
        <v>0</v>
      </c>
      <c r="AI567" t="s">
        <v>107</v>
      </c>
      <c r="AJ567" s="3">
        <v>0</v>
      </c>
      <c r="AK567" t="s">
        <v>107</v>
      </c>
      <c r="AL567" s="6">
        <f t="shared" ref="AL567:AL577" si="309">SUM(AM567:BC567)</f>
        <v>100</v>
      </c>
      <c r="AM567" s="6">
        <v>40</v>
      </c>
      <c r="AN567" s="6">
        <v>5</v>
      </c>
      <c r="AO567" s="6">
        <v>30</v>
      </c>
      <c r="AP567" s="6">
        <v>0</v>
      </c>
      <c r="AQ567" s="6">
        <v>0</v>
      </c>
      <c r="AR567" s="6">
        <v>20</v>
      </c>
      <c r="AS567" s="6">
        <v>0</v>
      </c>
      <c r="AT567" s="6">
        <v>5</v>
      </c>
      <c r="AU567" s="6">
        <v>0</v>
      </c>
      <c r="AV567" s="6">
        <v>0</v>
      </c>
      <c r="AW567" s="6">
        <v>0</v>
      </c>
      <c r="AX567" s="6">
        <v>0</v>
      </c>
      <c r="AY567" s="6">
        <v>0</v>
      </c>
      <c r="AZ567" s="6" t="s">
        <v>107</v>
      </c>
      <c r="BA567" s="6">
        <v>0</v>
      </c>
      <c r="BB567" s="6" t="s">
        <v>107</v>
      </c>
      <c r="BC567" s="6">
        <v>0</v>
      </c>
      <c r="BD567" s="6" t="s">
        <v>107</v>
      </c>
      <c r="BE567" s="12">
        <f t="shared" ref="BE567:BE577" si="310">AO567+AP567</f>
        <v>30</v>
      </c>
      <c r="BF567" s="12">
        <f t="shared" ref="BF567:BF577" si="311">SUM(AS567:AY567)+BA567+BC567</f>
        <v>5</v>
      </c>
      <c r="BG567" s="3">
        <f t="shared" si="303"/>
        <v>180000</v>
      </c>
      <c r="BH567">
        <v>144000</v>
      </c>
      <c r="BI567">
        <v>0</v>
      </c>
      <c r="BJ567">
        <v>0</v>
      </c>
      <c r="BK567">
        <v>9000</v>
      </c>
      <c r="BL567">
        <v>0</v>
      </c>
      <c r="BM567">
        <v>0</v>
      </c>
      <c r="BN567">
        <v>0</v>
      </c>
      <c r="BO567">
        <v>9000</v>
      </c>
      <c r="BP567">
        <v>0</v>
      </c>
      <c r="BQ567">
        <v>0</v>
      </c>
      <c r="BR567">
        <v>0</v>
      </c>
      <c r="BS567">
        <v>0</v>
      </c>
      <c r="BT567">
        <v>18000</v>
      </c>
      <c r="BU567">
        <v>0</v>
      </c>
      <c r="BV567" t="s">
        <v>107</v>
      </c>
      <c r="BW567">
        <v>0</v>
      </c>
      <c r="BX567" t="s">
        <v>107</v>
      </c>
      <c r="BY567" t="s">
        <v>109</v>
      </c>
      <c r="BZ567" s="12">
        <f t="shared" si="292"/>
        <v>100</v>
      </c>
      <c r="CA567" s="12">
        <v>80</v>
      </c>
      <c r="CB567" s="12">
        <v>0</v>
      </c>
      <c r="CC567" s="12">
        <v>0</v>
      </c>
      <c r="CD567" s="12">
        <v>5</v>
      </c>
      <c r="CE567" s="12">
        <v>0</v>
      </c>
      <c r="CF567" s="12">
        <v>0</v>
      </c>
      <c r="CG567" s="12">
        <v>0</v>
      </c>
      <c r="CH567" s="12">
        <v>5</v>
      </c>
      <c r="CI567" s="12">
        <v>0</v>
      </c>
      <c r="CJ567" s="12">
        <v>0</v>
      </c>
      <c r="CK567" s="12">
        <v>0</v>
      </c>
      <c r="CL567" s="12">
        <v>0</v>
      </c>
      <c r="CM567" s="12">
        <v>10</v>
      </c>
      <c r="CN567" s="12">
        <v>0</v>
      </c>
      <c r="CO567" t="s">
        <v>107</v>
      </c>
      <c r="CP567" s="12">
        <v>0</v>
      </c>
      <c r="CQ567" t="s">
        <v>107</v>
      </c>
      <c r="CR567" s="12">
        <f t="shared" ref="CR567:CR577" si="312">SUM(CB567:CC567)</f>
        <v>0</v>
      </c>
      <c r="CS567" s="12">
        <f t="shared" ref="CS567:CS577" si="313">SUM(CE567:CF567)</f>
        <v>0</v>
      </c>
      <c r="CT567" s="12">
        <f t="shared" ref="CT567:CT577" si="314">SUM(CH567:CM567)</f>
        <v>15</v>
      </c>
      <c r="CU567" s="12">
        <f t="shared" ref="CU567:CU577" si="315">SUM(CN567+CP567)</f>
        <v>0</v>
      </c>
      <c r="CV567" t="s">
        <v>322</v>
      </c>
      <c r="CW567" t="s">
        <v>107</v>
      </c>
      <c r="CX567" t="s">
        <v>116</v>
      </c>
    </row>
    <row r="568" spans="1:102" x14ac:dyDescent="0.2">
      <c r="A568">
        <v>2021</v>
      </c>
      <c r="B568">
        <v>174</v>
      </c>
      <c r="C568" t="s">
        <v>881</v>
      </c>
      <c r="D568" s="12">
        <v>57105</v>
      </c>
      <c r="E568" t="s">
        <v>153</v>
      </c>
      <c r="F568" t="s">
        <v>130</v>
      </c>
      <c r="G568" t="s">
        <v>120</v>
      </c>
      <c r="H568" t="s">
        <v>107</v>
      </c>
      <c r="I568" t="s">
        <v>121</v>
      </c>
      <c r="J568">
        <v>2016</v>
      </c>
      <c r="K568">
        <v>5</v>
      </c>
      <c r="L568" t="s">
        <v>122</v>
      </c>
      <c r="M568" t="s">
        <v>122</v>
      </c>
      <c r="N568" t="s">
        <v>360</v>
      </c>
      <c r="O568" s="3">
        <v>135261</v>
      </c>
      <c r="P568" s="3">
        <v>126211</v>
      </c>
      <c r="Q568" s="3">
        <v>35154</v>
      </c>
      <c r="R568" s="4">
        <v>0.25989753143921801</v>
      </c>
      <c r="S568" s="5">
        <f t="shared" si="308"/>
        <v>126214.7298</v>
      </c>
      <c r="T568" s="5">
        <v>97875</v>
      </c>
      <c r="U568" s="5">
        <v>0</v>
      </c>
      <c r="V568" s="5">
        <v>16394</v>
      </c>
      <c r="W568" s="5">
        <v>0</v>
      </c>
      <c r="X568" s="5">
        <v>0</v>
      </c>
      <c r="Y568" s="5">
        <v>2834</v>
      </c>
      <c r="Z568" s="5">
        <v>0</v>
      </c>
      <c r="AA568" s="5">
        <v>0</v>
      </c>
      <c r="AB568" s="5">
        <v>109</v>
      </c>
      <c r="AC568" s="5">
        <v>0</v>
      </c>
      <c r="AD568" s="5">
        <v>0</v>
      </c>
      <c r="AE568" s="5">
        <f>P568*(AX568/100)</f>
        <v>0</v>
      </c>
      <c r="AF568" s="5">
        <f>P568*(AY568/100)</f>
        <v>6537.7298000000001</v>
      </c>
      <c r="AG568" s="5" t="s">
        <v>991</v>
      </c>
      <c r="AH568" s="5">
        <v>2465</v>
      </c>
      <c r="AI568" t="s">
        <v>992</v>
      </c>
      <c r="AJ568" s="3">
        <v>0</v>
      </c>
      <c r="AK568" t="s">
        <v>107</v>
      </c>
      <c r="AL568" s="6">
        <f t="shared" si="309"/>
        <v>100.01</v>
      </c>
      <c r="AM568" s="6">
        <v>77.55</v>
      </c>
      <c r="AN568" s="6">
        <v>0</v>
      </c>
      <c r="AO568" s="6">
        <v>12.99</v>
      </c>
      <c r="AP568" s="6">
        <v>0</v>
      </c>
      <c r="AQ568" s="6">
        <v>0</v>
      </c>
      <c r="AR568" s="6">
        <v>2.25</v>
      </c>
      <c r="AS568" s="6">
        <v>0</v>
      </c>
      <c r="AT568" s="6">
        <v>0</v>
      </c>
      <c r="AU568" s="6">
        <v>0.09</v>
      </c>
      <c r="AV568" s="6">
        <v>0</v>
      </c>
      <c r="AW568" s="6">
        <v>0</v>
      </c>
      <c r="AX568" s="6">
        <v>0</v>
      </c>
      <c r="AY568" s="6">
        <v>5.18</v>
      </c>
      <c r="AZ568" s="6" t="s">
        <v>991</v>
      </c>
      <c r="BA568" s="6">
        <v>1.95</v>
      </c>
      <c r="BB568" s="6" t="s">
        <v>992</v>
      </c>
      <c r="BC568" s="6">
        <v>0</v>
      </c>
      <c r="BD568" s="6" t="s">
        <v>107</v>
      </c>
      <c r="BE568" s="12">
        <f t="shared" si="310"/>
        <v>12.99</v>
      </c>
      <c r="BF568" s="12">
        <f t="shared" si="311"/>
        <v>7.22</v>
      </c>
      <c r="BG568" s="3">
        <f t="shared" si="303"/>
        <v>126211</v>
      </c>
      <c r="BH568">
        <v>19643</v>
      </c>
      <c r="BI568">
        <v>25144</v>
      </c>
      <c r="BJ568">
        <v>3099</v>
      </c>
      <c r="BK568">
        <v>27908</v>
      </c>
      <c r="BL568">
        <v>0</v>
      </c>
      <c r="BM568">
        <v>0</v>
      </c>
      <c r="BN568">
        <v>0</v>
      </c>
      <c r="BO568">
        <v>0</v>
      </c>
      <c r="BP568">
        <v>0</v>
      </c>
      <c r="BQ568">
        <v>0</v>
      </c>
      <c r="BR568">
        <v>50417</v>
      </c>
      <c r="BS568">
        <v>0</v>
      </c>
      <c r="BT568">
        <v>0</v>
      </c>
      <c r="BU568">
        <v>0</v>
      </c>
      <c r="BV568" t="s">
        <v>107</v>
      </c>
      <c r="BW568">
        <v>0</v>
      </c>
      <c r="BX568" t="s">
        <v>107</v>
      </c>
      <c r="BY568" t="s">
        <v>109</v>
      </c>
      <c r="BZ568" s="12">
        <f t="shared" si="292"/>
        <v>100</v>
      </c>
      <c r="CA568" s="12">
        <v>15.56</v>
      </c>
      <c r="CB568" s="12">
        <v>19.920000000000002</v>
      </c>
      <c r="CC568" s="12">
        <v>2.46</v>
      </c>
      <c r="CD568" s="12">
        <v>22.11</v>
      </c>
      <c r="CE568" s="12">
        <v>0</v>
      </c>
      <c r="CF568" s="12">
        <v>0</v>
      </c>
      <c r="CG568" s="12">
        <v>0</v>
      </c>
      <c r="CH568" s="12">
        <v>0</v>
      </c>
      <c r="CI568" s="12">
        <v>0</v>
      </c>
      <c r="CJ568" s="12">
        <v>0</v>
      </c>
      <c r="CK568" s="12">
        <v>39.950000000000003</v>
      </c>
      <c r="CL568" s="12">
        <v>0</v>
      </c>
      <c r="CM568" s="12">
        <v>0</v>
      </c>
      <c r="CN568" s="12">
        <v>0</v>
      </c>
      <c r="CO568" t="s">
        <v>107</v>
      </c>
      <c r="CP568" s="12">
        <v>0</v>
      </c>
      <c r="CQ568" t="s">
        <v>107</v>
      </c>
      <c r="CR568" s="12">
        <f t="shared" si="312"/>
        <v>22.380000000000003</v>
      </c>
      <c r="CS568" s="12">
        <f t="shared" si="313"/>
        <v>0</v>
      </c>
      <c r="CT568" s="12">
        <f t="shared" si="314"/>
        <v>39.950000000000003</v>
      </c>
      <c r="CU568" s="12">
        <f t="shared" si="315"/>
        <v>0</v>
      </c>
      <c r="CV568" t="s">
        <v>322</v>
      </c>
      <c r="CW568" t="s">
        <v>107</v>
      </c>
      <c r="CX568" t="s">
        <v>126</v>
      </c>
    </row>
    <row r="569" spans="1:102" x14ac:dyDescent="0.2">
      <c r="A569">
        <v>2021</v>
      </c>
      <c r="B569">
        <v>128</v>
      </c>
      <c r="C569" t="s">
        <v>299</v>
      </c>
      <c r="D569" s="12">
        <v>63113</v>
      </c>
      <c r="E569" t="s">
        <v>153</v>
      </c>
      <c r="F569" t="s">
        <v>130</v>
      </c>
      <c r="G569" t="s">
        <v>147</v>
      </c>
      <c r="H569" t="s">
        <v>107</v>
      </c>
      <c r="I569" t="s">
        <v>121</v>
      </c>
      <c r="J569">
        <v>2019</v>
      </c>
      <c r="K569">
        <v>2</v>
      </c>
      <c r="L569" t="s">
        <v>108</v>
      </c>
      <c r="M569" t="s">
        <v>108</v>
      </c>
      <c r="N569" t="s">
        <v>356</v>
      </c>
      <c r="O569" s="3">
        <v>770017.79</v>
      </c>
      <c r="P569" s="3">
        <v>770017.79</v>
      </c>
      <c r="R569" t="s">
        <v>107</v>
      </c>
      <c r="S569" s="5">
        <f t="shared" si="308"/>
        <v>770017.79</v>
      </c>
      <c r="T569" s="5">
        <v>766163.43</v>
      </c>
      <c r="U569" s="5">
        <v>0</v>
      </c>
      <c r="V569" s="5">
        <v>0</v>
      </c>
      <c r="W569" s="5">
        <v>0</v>
      </c>
      <c r="X569" s="5">
        <v>0</v>
      </c>
      <c r="Y569" s="5">
        <v>0</v>
      </c>
      <c r="Z569" s="5">
        <v>144</v>
      </c>
      <c r="AA569" s="5">
        <v>0</v>
      </c>
      <c r="AB569" s="5">
        <v>0</v>
      </c>
      <c r="AC569" s="5">
        <v>0</v>
      </c>
      <c r="AD569" s="5">
        <v>0</v>
      </c>
      <c r="AE569" s="5">
        <v>1022.36</v>
      </c>
      <c r="AF569" s="5">
        <v>2688</v>
      </c>
      <c r="AG569" s="5" t="s">
        <v>264</v>
      </c>
      <c r="AH569" s="5">
        <v>0</v>
      </c>
      <c r="AI569" t="s">
        <v>107</v>
      </c>
      <c r="AJ569" s="3">
        <v>0</v>
      </c>
      <c r="AK569" t="s">
        <v>107</v>
      </c>
      <c r="AL569" s="6">
        <f t="shared" si="309"/>
        <v>99.999999999999986</v>
      </c>
      <c r="AM569" s="6">
        <v>99.5</v>
      </c>
      <c r="AN569" s="6">
        <v>0</v>
      </c>
      <c r="AO569" s="6">
        <v>0</v>
      </c>
      <c r="AP569" s="6">
        <v>0</v>
      </c>
      <c r="AQ569" s="6">
        <v>0</v>
      </c>
      <c r="AR569" s="6">
        <v>0</v>
      </c>
      <c r="AS569" s="6">
        <v>0.02</v>
      </c>
      <c r="AT569" s="6">
        <v>0</v>
      </c>
      <c r="AU569" s="6">
        <v>0</v>
      </c>
      <c r="AV569" s="6">
        <v>0</v>
      </c>
      <c r="AW569" s="6">
        <v>0</v>
      </c>
      <c r="AX569" s="6">
        <v>0.13</v>
      </c>
      <c r="AY569" s="6">
        <v>0.35</v>
      </c>
      <c r="AZ569" s="6" t="s">
        <v>264</v>
      </c>
      <c r="BA569" s="6">
        <v>0</v>
      </c>
      <c r="BB569" s="6" t="s">
        <v>107</v>
      </c>
      <c r="BC569" s="6">
        <v>0</v>
      </c>
      <c r="BD569" s="6" t="s">
        <v>107</v>
      </c>
      <c r="BE569" s="12">
        <f t="shared" si="310"/>
        <v>0</v>
      </c>
      <c r="BF569" s="12">
        <f t="shared" si="311"/>
        <v>0.5</v>
      </c>
      <c r="BG569" s="3">
        <f t="shared" si="303"/>
        <v>770017.78999999992</v>
      </c>
      <c r="BH569">
        <v>0</v>
      </c>
      <c r="BI569">
        <v>749227.31</v>
      </c>
      <c r="BJ569">
        <v>0</v>
      </c>
      <c r="BK569">
        <v>0</v>
      </c>
      <c r="BL569">
        <v>0</v>
      </c>
      <c r="BM569">
        <v>13860.32</v>
      </c>
      <c r="BN569">
        <v>3465.08</v>
      </c>
      <c r="BO569">
        <v>0</v>
      </c>
      <c r="BP569">
        <v>0</v>
      </c>
      <c r="BQ569">
        <v>3465.08</v>
      </c>
      <c r="BR569">
        <v>0</v>
      </c>
      <c r="BS569">
        <v>0</v>
      </c>
      <c r="BT569">
        <v>0</v>
      </c>
      <c r="BU569">
        <v>0</v>
      </c>
      <c r="BV569" t="s">
        <v>107</v>
      </c>
      <c r="BW569">
        <v>0</v>
      </c>
      <c r="BX569" t="s">
        <v>107</v>
      </c>
      <c r="BY569" t="s">
        <v>109</v>
      </c>
      <c r="BZ569" s="12">
        <f t="shared" si="292"/>
        <v>100</v>
      </c>
      <c r="CA569" s="12">
        <v>0</v>
      </c>
      <c r="CB569" s="12">
        <v>97.3</v>
      </c>
      <c r="CC569" s="12">
        <v>0</v>
      </c>
      <c r="CD569" s="12">
        <v>0</v>
      </c>
      <c r="CE569" s="12">
        <v>0</v>
      </c>
      <c r="CF569" s="12">
        <v>1.8</v>
      </c>
      <c r="CG569" s="12">
        <v>0.45</v>
      </c>
      <c r="CH569" s="12">
        <v>0</v>
      </c>
      <c r="CI569" s="12">
        <v>0</v>
      </c>
      <c r="CJ569" s="12">
        <v>0.45</v>
      </c>
      <c r="CK569" s="12">
        <v>0</v>
      </c>
      <c r="CL569" s="12">
        <v>0</v>
      </c>
      <c r="CM569" s="12">
        <v>0</v>
      </c>
      <c r="CN569" s="12">
        <v>0</v>
      </c>
      <c r="CO569" t="s">
        <v>107</v>
      </c>
      <c r="CP569" s="12">
        <v>0</v>
      </c>
      <c r="CQ569" t="s">
        <v>107</v>
      </c>
      <c r="CR569" s="12">
        <f t="shared" si="312"/>
        <v>97.3</v>
      </c>
      <c r="CS569" s="12">
        <f t="shared" si="313"/>
        <v>1.8</v>
      </c>
      <c r="CT569" s="12">
        <f t="shared" si="314"/>
        <v>0.45</v>
      </c>
      <c r="CU569" s="12">
        <f t="shared" si="315"/>
        <v>0</v>
      </c>
      <c r="CV569" t="s">
        <v>322</v>
      </c>
      <c r="CW569" t="s">
        <v>107</v>
      </c>
      <c r="CX569" t="s">
        <v>110</v>
      </c>
    </row>
    <row r="570" spans="1:102" x14ac:dyDescent="0.2">
      <c r="A570">
        <v>2021</v>
      </c>
      <c r="B570">
        <v>166</v>
      </c>
      <c r="C570" t="s">
        <v>299</v>
      </c>
      <c r="D570" s="12">
        <v>63113</v>
      </c>
      <c r="E570" t="s">
        <v>153</v>
      </c>
      <c r="F570" t="s">
        <v>130</v>
      </c>
      <c r="G570" t="s">
        <v>106</v>
      </c>
      <c r="H570" t="s">
        <v>107</v>
      </c>
      <c r="I570" t="s">
        <v>106</v>
      </c>
      <c r="J570">
        <v>2010</v>
      </c>
      <c r="K570">
        <v>11</v>
      </c>
      <c r="L570" t="s">
        <v>154</v>
      </c>
      <c r="M570" t="s">
        <v>149</v>
      </c>
      <c r="N570" t="s">
        <v>360</v>
      </c>
      <c r="O570" s="3">
        <v>1800000</v>
      </c>
      <c r="P570" s="3">
        <v>1200000</v>
      </c>
      <c r="Q570" s="3">
        <v>496000</v>
      </c>
      <c r="R570" s="4">
        <v>0.275555555555556</v>
      </c>
      <c r="S570" s="5">
        <f t="shared" si="308"/>
        <v>1200000</v>
      </c>
      <c r="T570" s="5">
        <v>480000</v>
      </c>
      <c r="U570" s="5">
        <v>0</v>
      </c>
      <c r="V570" s="5">
        <v>120000</v>
      </c>
      <c r="W570" s="5">
        <v>60000</v>
      </c>
      <c r="X570" s="5">
        <v>0</v>
      </c>
      <c r="Y570" s="5">
        <v>0</v>
      </c>
      <c r="Z570" s="5">
        <v>0</v>
      </c>
      <c r="AA570" s="5">
        <v>60000</v>
      </c>
      <c r="AB570" s="5">
        <v>0</v>
      </c>
      <c r="AC570" s="5">
        <v>480000</v>
      </c>
      <c r="AD570" s="5">
        <v>0</v>
      </c>
      <c r="AE570" s="5">
        <v>0</v>
      </c>
      <c r="AF570" s="5">
        <v>0</v>
      </c>
      <c r="AG570" s="5" t="s">
        <v>107</v>
      </c>
      <c r="AH570" s="5">
        <v>0</v>
      </c>
      <c r="AI570" t="s">
        <v>107</v>
      </c>
      <c r="AJ570" s="3">
        <v>0</v>
      </c>
      <c r="AK570" t="s">
        <v>107</v>
      </c>
      <c r="AL570" s="6">
        <f t="shared" si="309"/>
        <v>100</v>
      </c>
      <c r="AM570" s="6">
        <v>40</v>
      </c>
      <c r="AN570" s="6">
        <v>0</v>
      </c>
      <c r="AO570" s="6">
        <v>10</v>
      </c>
      <c r="AP570" s="6">
        <v>5</v>
      </c>
      <c r="AQ570" s="6">
        <v>0</v>
      </c>
      <c r="AR570" s="6">
        <v>0</v>
      </c>
      <c r="AS570" s="6">
        <v>0</v>
      </c>
      <c r="AT570" s="6">
        <v>5</v>
      </c>
      <c r="AU570" s="6">
        <v>0</v>
      </c>
      <c r="AV570" s="6">
        <v>40</v>
      </c>
      <c r="AW570" s="6">
        <v>0</v>
      </c>
      <c r="AX570" s="6">
        <v>0</v>
      </c>
      <c r="AY570" s="6">
        <v>0</v>
      </c>
      <c r="AZ570" s="6" t="s">
        <v>107</v>
      </c>
      <c r="BA570" s="6">
        <v>0</v>
      </c>
      <c r="BB570" s="6" t="s">
        <v>107</v>
      </c>
      <c r="BC570" s="6">
        <v>0</v>
      </c>
      <c r="BD570" s="6" t="s">
        <v>107</v>
      </c>
      <c r="BE570" s="12">
        <f t="shared" si="310"/>
        <v>15</v>
      </c>
      <c r="BF570" s="12">
        <f t="shared" si="311"/>
        <v>45</v>
      </c>
      <c r="BG570" s="3">
        <f t="shared" si="303"/>
        <v>1200000</v>
      </c>
      <c r="BH570">
        <v>240000</v>
      </c>
      <c r="BI570">
        <v>60000</v>
      </c>
      <c r="BJ570">
        <v>0</v>
      </c>
      <c r="BK570">
        <v>60000</v>
      </c>
      <c r="BL570">
        <v>0</v>
      </c>
      <c r="BM570">
        <v>120000</v>
      </c>
      <c r="BN570">
        <v>0</v>
      </c>
      <c r="BO570">
        <v>0</v>
      </c>
      <c r="BP570">
        <v>0</v>
      </c>
      <c r="BQ570">
        <v>0</v>
      </c>
      <c r="BR570">
        <v>360000</v>
      </c>
      <c r="BS570">
        <v>360000</v>
      </c>
      <c r="BT570">
        <v>0</v>
      </c>
      <c r="BU570">
        <v>0</v>
      </c>
      <c r="BV570" t="s">
        <v>107</v>
      </c>
      <c r="BW570">
        <v>0</v>
      </c>
      <c r="BX570" t="s">
        <v>107</v>
      </c>
      <c r="BY570" t="s">
        <v>109</v>
      </c>
      <c r="BZ570" s="12">
        <f t="shared" si="292"/>
        <v>100</v>
      </c>
      <c r="CA570" s="12">
        <v>20</v>
      </c>
      <c r="CB570" s="12">
        <v>5</v>
      </c>
      <c r="CC570" s="12">
        <v>0</v>
      </c>
      <c r="CD570" s="12">
        <v>5</v>
      </c>
      <c r="CE570" s="12">
        <v>0</v>
      </c>
      <c r="CF570" s="12">
        <v>10</v>
      </c>
      <c r="CG570" s="12">
        <v>0</v>
      </c>
      <c r="CH570" s="12">
        <v>0</v>
      </c>
      <c r="CI570" s="12">
        <v>0</v>
      </c>
      <c r="CJ570" s="12">
        <v>0</v>
      </c>
      <c r="CK570" s="12">
        <v>30</v>
      </c>
      <c r="CL570" s="12">
        <v>30</v>
      </c>
      <c r="CM570" s="12">
        <v>0</v>
      </c>
      <c r="CN570" s="12">
        <v>0</v>
      </c>
      <c r="CO570" t="s">
        <v>107</v>
      </c>
      <c r="CP570" s="12">
        <v>0</v>
      </c>
      <c r="CQ570" t="s">
        <v>107</v>
      </c>
      <c r="CR570" s="12">
        <f t="shared" si="312"/>
        <v>5</v>
      </c>
      <c r="CS570" s="12">
        <f t="shared" si="313"/>
        <v>10</v>
      </c>
      <c r="CT570" s="12">
        <f t="shared" si="314"/>
        <v>60</v>
      </c>
      <c r="CU570" s="12">
        <f t="shared" si="315"/>
        <v>0</v>
      </c>
      <c r="CV570" t="s">
        <v>322</v>
      </c>
      <c r="CW570" t="s">
        <v>107</v>
      </c>
      <c r="CX570" t="s">
        <v>126</v>
      </c>
    </row>
    <row r="571" spans="1:102" x14ac:dyDescent="0.2">
      <c r="A571">
        <v>2021</v>
      </c>
      <c r="B571">
        <v>109</v>
      </c>
      <c r="C571" t="s">
        <v>589</v>
      </c>
      <c r="D571" s="12">
        <v>75002</v>
      </c>
      <c r="E571" t="s">
        <v>308</v>
      </c>
      <c r="F571" t="s">
        <v>105</v>
      </c>
      <c r="G571" t="s">
        <v>120</v>
      </c>
      <c r="H571" t="s">
        <v>107</v>
      </c>
      <c r="I571" t="s">
        <v>121</v>
      </c>
      <c r="J571">
        <v>2018</v>
      </c>
      <c r="K571">
        <v>3</v>
      </c>
      <c r="L571" t="s">
        <v>122</v>
      </c>
      <c r="M571" t="s">
        <v>122</v>
      </c>
      <c r="N571" t="s">
        <v>360</v>
      </c>
      <c r="O571" s="3">
        <v>1020000</v>
      </c>
      <c r="P571" s="3">
        <v>850000</v>
      </c>
      <c r="Q571" s="3">
        <v>880000</v>
      </c>
      <c r="R571" s="4">
        <v>0.86274509803921595</v>
      </c>
      <c r="S571" s="5">
        <f t="shared" si="308"/>
        <v>850000</v>
      </c>
      <c r="T571" s="5">
        <v>510000</v>
      </c>
      <c r="U571" s="5">
        <v>42500</v>
      </c>
      <c r="V571" s="5">
        <v>170000</v>
      </c>
      <c r="W571" s="5">
        <v>8500</v>
      </c>
      <c r="X571" s="5">
        <v>34000</v>
      </c>
      <c r="Y571" s="5">
        <v>25500</v>
      </c>
      <c r="Z571" s="5">
        <v>8500</v>
      </c>
      <c r="AA571" s="5">
        <v>42500</v>
      </c>
      <c r="AB571" s="5">
        <v>0</v>
      </c>
      <c r="AC571" s="5">
        <v>0</v>
      </c>
      <c r="AD571" s="5">
        <v>0</v>
      </c>
      <c r="AE571" s="5">
        <v>8500</v>
      </c>
      <c r="AF571" s="5">
        <v>0</v>
      </c>
      <c r="AG571" s="5" t="s">
        <v>107</v>
      </c>
      <c r="AH571" s="5">
        <v>0</v>
      </c>
      <c r="AI571" t="s">
        <v>107</v>
      </c>
      <c r="AJ571" s="3">
        <v>0</v>
      </c>
      <c r="AK571" t="s">
        <v>107</v>
      </c>
      <c r="AL571" s="6">
        <f t="shared" si="309"/>
        <v>100</v>
      </c>
      <c r="AM571" s="6">
        <v>60</v>
      </c>
      <c r="AN571" s="6">
        <v>5</v>
      </c>
      <c r="AO571" s="6">
        <v>20</v>
      </c>
      <c r="AP571" s="6">
        <v>1</v>
      </c>
      <c r="AQ571" s="6">
        <v>4</v>
      </c>
      <c r="AR571" s="6">
        <v>3</v>
      </c>
      <c r="AS571" s="6">
        <v>1</v>
      </c>
      <c r="AT571" s="6">
        <v>5</v>
      </c>
      <c r="AU571" s="6">
        <v>0</v>
      </c>
      <c r="AV571" s="6">
        <v>0</v>
      </c>
      <c r="AW571" s="6">
        <v>0</v>
      </c>
      <c r="AX571" s="6">
        <v>1</v>
      </c>
      <c r="AY571" s="6">
        <v>0</v>
      </c>
      <c r="AZ571" s="6" t="s">
        <v>107</v>
      </c>
      <c r="BA571" s="6">
        <v>0</v>
      </c>
      <c r="BB571" s="6" t="s">
        <v>107</v>
      </c>
      <c r="BC571" s="6">
        <v>0</v>
      </c>
      <c r="BD571" s="6" t="s">
        <v>107</v>
      </c>
      <c r="BE571" s="12">
        <f t="shared" si="310"/>
        <v>21</v>
      </c>
      <c r="BF571" s="12">
        <f t="shared" si="311"/>
        <v>7</v>
      </c>
      <c r="BG571" s="3">
        <f t="shared" si="303"/>
        <v>850000</v>
      </c>
      <c r="BH571">
        <v>595000</v>
      </c>
      <c r="BI571">
        <v>0</v>
      </c>
      <c r="BJ571">
        <v>0</v>
      </c>
      <c r="BK571">
        <v>255000</v>
      </c>
      <c r="BL571">
        <v>0</v>
      </c>
      <c r="BM571">
        <v>0</v>
      </c>
      <c r="BN571">
        <v>0</v>
      </c>
      <c r="BO571">
        <v>0</v>
      </c>
      <c r="BP571">
        <v>0</v>
      </c>
      <c r="BQ571">
        <v>0</v>
      </c>
      <c r="BR571">
        <v>0</v>
      </c>
      <c r="BS571">
        <v>0</v>
      </c>
      <c r="BT571">
        <v>0</v>
      </c>
      <c r="BU571">
        <v>0</v>
      </c>
      <c r="BV571" t="s">
        <v>107</v>
      </c>
      <c r="BW571">
        <v>0</v>
      </c>
      <c r="BX571" t="s">
        <v>107</v>
      </c>
      <c r="BY571" t="s">
        <v>109</v>
      </c>
      <c r="BZ571" s="12">
        <f t="shared" si="292"/>
        <v>100</v>
      </c>
      <c r="CA571" s="12">
        <v>70</v>
      </c>
      <c r="CB571" s="12">
        <v>0</v>
      </c>
      <c r="CC571" s="12">
        <v>0</v>
      </c>
      <c r="CD571" s="12">
        <v>30</v>
      </c>
      <c r="CE571" s="12">
        <v>0</v>
      </c>
      <c r="CF571" s="12">
        <v>0</v>
      </c>
      <c r="CG571" s="12">
        <v>0</v>
      </c>
      <c r="CH571" s="12">
        <v>0</v>
      </c>
      <c r="CI571" s="12">
        <v>0</v>
      </c>
      <c r="CJ571" s="12">
        <v>0</v>
      </c>
      <c r="CK571" s="12">
        <v>0</v>
      </c>
      <c r="CL571" s="12">
        <v>0</v>
      </c>
      <c r="CM571" s="12">
        <v>0</v>
      </c>
      <c r="CN571" s="12">
        <v>0</v>
      </c>
      <c r="CO571" t="s">
        <v>107</v>
      </c>
      <c r="CP571" s="12">
        <v>0</v>
      </c>
      <c r="CQ571" t="s">
        <v>107</v>
      </c>
      <c r="CR571" s="12">
        <f t="shared" si="312"/>
        <v>0</v>
      </c>
      <c r="CS571" s="12">
        <f t="shared" si="313"/>
        <v>0</v>
      </c>
      <c r="CT571" s="12">
        <f t="shared" si="314"/>
        <v>0</v>
      </c>
      <c r="CU571" s="12">
        <f t="shared" si="315"/>
        <v>0</v>
      </c>
      <c r="CV571" t="s">
        <v>322</v>
      </c>
      <c r="CW571" t="s">
        <v>107</v>
      </c>
      <c r="CX571" t="s">
        <v>126</v>
      </c>
    </row>
    <row r="572" spans="1:102" x14ac:dyDescent="0.2">
      <c r="A572">
        <v>2021</v>
      </c>
      <c r="B572">
        <v>104</v>
      </c>
      <c r="C572" t="s">
        <v>118</v>
      </c>
      <c r="D572" s="12">
        <v>28205</v>
      </c>
      <c r="E572" t="s">
        <v>119</v>
      </c>
      <c r="F572" t="s">
        <v>105</v>
      </c>
      <c r="G572" t="s">
        <v>120</v>
      </c>
      <c r="H572" t="s">
        <v>107</v>
      </c>
      <c r="I572" t="s">
        <v>121</v>
      </c>
      <c r="J572">
        <v>2014</v>
      </c>
      <c r="K572">
        <v>7</v>
      </c>
      <c r="L572" t="s">
        <v>131</v>
      </c>
      <c r="M572" t="s">
        <v>131</v>
      </c>
      <c r="N572" t="s">
        <v>360</v>
      </c>
      <c r="O572" s="3">
        <v>1254573.51</v>
      </c>
      <c r="P572" s="3">
        <v>1254573.51</v>
      </c>
      <c r="Q572" s="3">
        <v>1096987</v>
      </c>
      <c r="R572" s="4">
        <v>0.87439037350629201</v>
      </c>
      <c r="S572" s="5">
        <f t="shared" si="308"/>
        <v>1254573.5099999998</v>
      </c>
      <c r="T572" s="5">
        <v>928384.4</v>
      </c>
      <c r="U572" s="5">
        <v>0</v>
      </c>
      <c r="V572" s="5">
        <v>69001.539999999994</v>
      </c>
      <c r="W572" s="5">
        <v>0</v>
      </c>
      <c r="X572" s="5">
        <v>106638.75</v>
      </c>
      <c r="Y572" s="5">
        <v>47673.79</v>
      </c>
      <c r="Z572" s="5">
        <v>20073.18</v>
      </c>
      <c r="AA572" s="5">
        <v>11291.16</v>
      </c>
      <c r="AB572" s="5">
        <v>12545.74</v>
      </c>
      <c r="AC572" s="5">
        <v>51437.51</v>
      </c>
      <c r="AD572" s="5">
        <v>0</v>
      </c>
      <c r="AE572" s="5">
        <v>7527.44</v>
      </c>
      <c r="AF572" s="5">
        <v>0</v>
      </c>
      <c r="AG572" s="5" t="s">
        <v>107</v>
      </c>
      <c r="AH572" s="5">
        <v>0</v>
      </c>
      <c r="AI572" t="s">
        <v>107</v>
      </c>
      <c r="AJ572" s="3">
        <v>0</v>
      </c>
      <c r="AK572" t="s">
        <v>107</v>
      </c>
      <c r="AL572" s="6">
        <f t="shared" si="309"/>
        <v>99.999999999999986</v>
      </c>
      <c r="AM572" s="6">
        <v>74</v>
      </c>
      <c r="AN572" s="6">
        <v>0</v>
      </c>
      <c r="AO572" s="6">
        <v>5.5</v>
      </c>
      <c r="AP572" s="6">
        <v>0</v>
      </c>
      <c r="AQ572" s="6">
        <v>8.5</v>
      </c>
      <c r="AR572" s="6">
        <v>3.8</v>
      </c>
      <c r="AS572" s="6">
        <v>1.6</v>
      </c>
      <c r="AT572" s="6">
        <v>0.9</v>
      </c>
      <c r="AU572" s="6">
        <v>1</v>
      </c>
      <c r="AV572" s="6">
        <v>4.0999999999999996</v>
      </c>
      <c r="AW572" s="6">
        <v>0</v>
      </c>
      <c r="AX572" s="6">
        <v>0.6</v>
      </c>
      <c r="AY572" s="6">
        <v>0</v>
      </c>
      <c r="AZ572" s="6" t="s">
        <v>107</v>
      </c>
      <c r="BA572" s="6">
        <v>0</v>
      </c>
      <c r="BB572" s="6" t="s">
        <v>107</v>
      </c>
      <c r="BC572" s="6">
        <v>0</v>
      </c>
      <c r="BD572" s="6" t="s">
        <v>107</v>
      </c>
      <c r="BE572" s="12">
        <f t="shared" si="310"/>
        <v>5.5</v>
      </c>
      <c r="BF572" s="12">
        <f t="shared" si="311"/>
        <v>8.1999999999999993</v>
      </c>
      <c r="BG572" s="3">
        <f t="shared" si="303"/>
        <v>1254573.5</v>
      </c>
      <c r="BH572">
        <v>175640.29</v>
      </c>
      <c r="BI572">
        <v>0</v>
      </c>
      <c r="BJ572">
        <v>107893.32</v>
      </c>
      <c r="BK572">
        <v>476737.93</v>
      </c>
      <c r="BL572">
        <v>0</v>
      </c>
      <c r="BM572">
        <v>81547.28</v>
      </c>
      <c r="BN572">
        <v>878.2</v>
      </c>
      <c r="BO572">
        <v>376.37</v>
      </c>
      <c r="BP572">
        <v>0</v>
      </c>
      <c r="BQ572">
        <v>0</v>
      </c>
      <c r="BR572">
        <v>0</v>
      </c>
      <c r="BS572">
        <v>57710.38</v>
      </c>
      <c r="BT572">
        <v>35128.06</v>
      </c>
      <c r="BU572">
        <v>313643.38</v>
      </c>
      <c r="BV572" t="s">
        <v>107</v>
      </c>
      <c r="BW572">
        <v>5018.29</v>
      </c>
      <c r="BX572" t="s">
        <v>107</v>
      </c>
      <c r="BY572" t="s">
        <v>109</v>
      </c>
      <c r="BZ572" s="12">
        <f t="shared" si="292"/>
        <v>99.999999999999986</v>
      </c>
      <c r="CA572" s="12">
        <v>14</v>
      </c>
      <c r="CB572" s="12">
        <v>0</v>
      </c>
      <c r="CC572" s="12">
        <v>8.6</v>
      </c>
      <c r="CD572" s="12">
        <v>38</v>
      </c>
      <c r="CE572" s="12">
        <v>0</v>
      </c>
      <c r="CF572" s="12">
        <v>6.5</v>
      </c>
      <c r="CG572" s="12">
        <v>7.0000000000000007E-2</v>
      </c>
      <c r="CH572" s="12">
        <v>0.03</v>
      </c>
      <c r="CI572" s="12">
        <v>0</v>
      </c>
      <c r="CJ572" s="12">
        <v>0</v>
      </c>
      <c r="CK572" s="12">
        <v>0</v>
      </c>
      <c r="CL572" s="12">
        <v>4.5999999999999996</v>
      </c>
      <c r="CM572" s="12">
        <v>2.8</v>
      </c>
      <c r="CN572" s="12">
        <v>25</v>
      </c>
      <c r="CO572" t="s">
        <v>993</v>
      </c>
      <c r="CP572" s="12">
        <v>0.4</v>
      </c>
      <c r="CQ572" t="s">
        <v>107</v>
      </c>
      <c r="CR572" s="12">
        <f t="shared" si="312"/>
        <v>8.6</v>
      </c>
      <c r="CS572" s="12">
        <f t="shared" si="313"/>
        <v>6.5</v>
      </c>
      <c r="CT572" s="12">
        <f t="shared" si="314"/>
        <v>7.43</v>
      </c>
      <c r="CU572" s="12">
        <f t="shared" si="315"/>
        <v>25.4</v>
      </c>
      <c r="CV572" t="s">
        <v>322</v>
      </c>
      <c r="CW572" t="s">
        <v>107</v>
      </c>
      <c r="CX572" t="s">
        <v>110</v>
      </c>
    </row>
    <row r="573" spans="1:102" x14ac:dyDescent="0.2">
      <c r="A573">
        <v>2021</v>
      </c>
      <c r="B573">
        <v>156</v>
      </c>
      <c r="C573" t="s">
        <v>146</v>
      </c>
      <c r="D573" s="12">
        <v>94124</v>
      </c>
      <c r="E573" t="s">
        <v>113</v>
      </c>
      <c r="F573" t="s">
        <v>114</v>
      </c>
      <c r="G573" t="s">
        <v>147</v>
      </c>
      <c r="H573" t="s">
        <v>107</v>
      </c>
      <c r="I573" t="s">
        <v>121</v>
      </c>
      <c r="J573">
        <v>1974</v>
      </c>
      <c r="K573">
        <v>47</v>
      </c>
      <c r="L573" t="s">
        <v>148</v>
      </c>
      <c r="M573" t="s">
        <v>149</v>
      </c>
      <c r="N573" t="s">
        <v>356</v>
      </c>
      <c r="O573" s="3">
        <v>49116308</v>
      </c>
      <c r="P573" s="3">
        <v>48235131</v>
      </c>
      <c r="Q573" s="3">
        <v>48722271</v>
      </c>
      <c r="R573" s="4">
        <v>0.99197747110796697</v>
      </c>
      <c r="S573" s="5">
        <f t="shared" si="308"/>
        <v>48235128</v>
      </c>
      <c r="T573" s="5">
        <v>46259497</v>
      </c>
      <c r="U573" s="5">
        <v>92728</v>
      </c>
      <c r="V573" s="5">
        <v>0</v>
      </c>
      <c r="W573" s="5">
        <v>0</v>
      </c>
      <c r="X573" s="5">
        <v>1016045</v>
      </c>
      <c r="Y573" s="5">
        <v>321055</v>
      </c>
      <c r="Z573" s="5">
        <v>35969</v>
      </c>
      <c r="AA573" s="5">
        <v>0</v>
      </c>
      <c r="AB573" s="5">
        <v>0</v>
      </c>
      <c r="AC573" s="5">
        <v>422667</v>
      </c>
      <c r="AD573" s="5">
        <v>0</v>
      </c>
      <c r="AE573" s="5">
        <v>87167</v>
      </c>
      <c r="AF573" s="5">
        <v>0</v>
      </c>
      <c r="AG573" s="5" t="s">
        <v>107</v>
      </c>
      <c r="AH573" s="5">
        <v>0</v>
      </c>
      <c r="AI573" t="s">
        <v>107</v>
      </c>
      <c r="AJ573" s="3">
        <v>0</v>
      </c>
      <c r="AK573" t="s">
        <v>107</v>
      </c>
      <c r="AL573" s="6">
        <f t="shared" si="309"/>
        <v>100</v>
      </c>
      <c r="AM573" s="6">
        <v>95.9</v>
      </c>
      <c r="AN573" s="6">
        <v>0.19</v>
      </c>
      <c r="AO573" s="6">
        <v>0</v>
      </c>
      <c r="AP573" s="6">
        <v>0</v>
      </c>
      <c r="AQ573" s="6">
        <v>2.11</v>
      </c>
      <c r="AR573" s="6">
        <v>0.67</v>
      </c>
      <c r="AS573" s="6">
        <v>7.0000000000000007E-2</v>
      </c>
      <c r="AT573" s="6">
        <v>0</v>
      </c>
      <c r="AU573" s="6">
        <v>0</v>
      </c>
      <c r="AV573" s="6">
        <v>0.88</v>
      </c>
      <c r="AW573" s="6">
        <v>0</v>
      </c>
      <c r="AX573" s="6">
        <v>0.18</v>
      </c>
      <c r="AY573" s="6">
        <v>0</v>
      </c>
      <c r="AZ573" s="6" t="s">
        <v>107</v>
      </c>
      <c r="BA573" s="6">
        <v>0</v>
      </c>
      <c r="BB573" s="6" t="s">
        <v>107</v>
      </c>
      <c r="BC573" s="6">
        <v>0</v>
      </c>
      <c r="BD573" s="6" t="s">
        <v>107</v>
      </c>
      <c r="BE573" s="12">
        <f t="shared" si="310"/>
        <v>0</v>
      </c>
      <c r="BF573" s="12">
        <f t="shared" si="311"/>
        <v>1.1299999999999999</v>
      </c>
      <c r="BG573" s="3">
        <f t="shared" si="303"/>
        <v>48235131.010000005</v>
      </c>
      <c r="BH573">
        <v>4389396.92</v>
      </c>
      <c r="BI573">
        <v>0</v>
      </c>
      <c r="BJ573">
        <v>32221067.510000002</v>
      </c>
      <c r="BK573">
        <v>6559977.8200000003</v>
      </c>
      <c r="BL573">
        <v>916467.49</v>
      </c>
      <c r="BM573">
        <v>289410.78999999998</v>
      </c>
      <c r="BN573">
        <v>1495289.06</v>
      </c>
      <c r="BO573">
        <v>0</v>
      </c>
      <c r="BP573">
        <v>627056.69999999995</v>
      </c>
      <c r="BQ573">
        <v>0</v>
      </c>
      <c r="BR573">
        <v>96470.26</v>
      </c>
      <c r="BS573">
        <v>0</v>
      </c>
      <c r="BT573">
        <v>0</v>
      </c>
      <c r="BU573">
        <v>771762.1</v>
      </c>
      <c r="BV573" t="s">
        <v>107</v>
      </c>
      <c r="BW573">
        <v>868232.36</v>
      </c>
      <c r="BX573" t="s">
        <v>107</v>
      </c>
      <c r="BY573" t="s">
        <v>109</v>
      </c>
      <c r="BZ573" s="12">
        <f t="shared" si="292"/>
        <v>99.999999999999972</v>
      </c>
      <c r="CA573" s="12">
        <v>9.1</v>
      </c>
      <c r="CB573" s="12">
        <v>0</v>
      </c>
      <c r="CC573" s="12">
        <v>66.8</v>
      </c>
      <c r="CD573" s="12">
        <v>13.6</v>
      </c>
      <c r="CE573" s="12">
        <v>1.9</v>
      </c>
      <c r="CF573" s="12">
        <v>0.6</v>
      </c>
      <c r="CG573" s="12">
        <v>3.1</v>
      </c>
      <c r="CH573" s="12">
        <v>0</v>
      </c>
      <c r="CI573" s="12">
        <v>1.3</v>
      </c>
      <c r="CJ573" s="12">
        <v>0</v>
      </c>
      <c r="CK573" s="12">
        <v>0.2</v>
      </c>
      <c r="CL573" s="12">
        <v>0</v>
      </c>
      <c r="CM573" s="12">
        <v>0</v>
      </c>
      <c r="CN573" s="12">
        <v>1.6</v>
      </c>
      <c r="CO573" t="s">
        <v>994</v>
      </c>
      <c r="CP573" s="12">
        <v>1.8</v>
      </c>
      <c r="CQ573" t="s">
        <v>107</v>
      </c>
      <c r="CR573" s="12">
        <f t="shared" si="312"/>
        <v>66.8</v>
      </c>
      <c r="CS573" s="12">
        <f t="shared" si="313"/>
        <v>2.5</v>
      </c>
      <c r="CT573" s="12">
        <f t="shared" si="314"/>
        <v>1.5</v>
      </c>
      <c r="CU573" s="12">
        <f t="shared" si="315"/>
        <v>3.4000000000000004</v>
      </c>
      <c r="CV573" t="s">
        <v>322</v>
      </c>
      <c r="CW573" t="s">
        <v>107</v>
      </c>
      <c r="CX573" t="s">
        <v>110</v>
      </c>
    </row>
    <row r="574" spans="1:102" x14ac:dyDescent="0.2">
      <c r="A574">
        <v>2021</v>
      </c>
      <c r="B574">
        <v>123</v>
      </c>
      <c r="C574" t="s">
        <v>146</v>
      </c>
      <c r="D574" s="12">
        <v>95521</v>
      </c>
      <c r="E574" t="s">
        <v>113</v>
      </c>
      <c r="F574" t="s">
        <v>114</v>
      </c>
      <c r="G574" t="s">
        <v>106</v>
      </c>
      <c r="H574" t="s">
        <v>107</v>
      </c>
      <c r="I574" t="s">
        <v>106</v>
      </c>
      <c r="J574">
        <v>2020</v>
      </c>
      <c r="K574">
        <v>1</v>
      </c>
      <c r="L574" t="s">
        <v>108</v>
      </c>
      <c r="M574" t="s">
        <v>108</v>
      </c>
      <c r="N574" t="s">
        <v>360</v>
      </c>
      <c r="O574" s="3">
        <v>69000</v>
      </c>
      <c r="P574" s="3">
        <v>49000</v>
      </c>
      <c r="Q574" s="3">
        <v>53000</v>
      </c>
      <c r="R574" s="4">
        <v>0.76811594202898503</v>
      </c>
      <c r="S574" s="5">
        <f t="shared" si="308"/>
        <v>49000</v>
      </c>
      <c r="T574" s="5">
        <v>45000</v>
      </c>
      <c r="U574" s="5">
        <v>0</v>
      </c>
      <c r="V574" s="5">
        <v>1000</v>
      </c>
      <c r="W574" s="5">
        <v>500</v>
      </c>
      <c r="X574" s="5">
        <v>500</v>
      </c>
      <c r="Y574" s="5">
        <v>0</v>
      </c>
      <c r="Z574" s="5">
        <v>300</v>
      </c>
      <c r="AA574" s="5">
        <v>300</v>
      </c>
      <c r="AB574" s="5">
        <v>0</v>
      </c>
      <c r="AC574" s="5">
        <v>1400</v>
      </c>
      <c r="AD574" s="5">
        <v>0</v>
      </c>
      <c r="AE574" s="5">
        <f>P574*(AX574/100)</f>
        <v>0</v>
      </c>
      <c r="AF574" s="5">
        <f>P574*(AY574/100)</f>
        <v>0</v>
      </c>
      <c r="AG574" s="5" t="s">
        <v>107</v>
      </c>
      <c r="AH574" s="5">
        <v>0</v>
      </c>
      <c r="AI574" t="s">
        <v>107</v>
      </c>
      <c r="AJ574" s="3">
        <v>0</v>
      </c>
      <c r="AK574" t="s">
        <v>107</v>
      </c>
      <c r="AL574" s="6">
        <f t="shared" si="309"/>
        <v>100</v>
      </c>
      <c r="AM574" s="6">
        <v>91.84</v>
      </c>
      <c r="AN574" s="6">
        <v>0</v>
      </c>
      <c r="AO574" s="6">
        <v>2.04</v>
      </c>
      <c r="AP574" s="6">
        <v>1.02</v>
      </c>
      <c r="AQ574" s="6">
        <v>1.02</v>
      </c>
      <c r="AR574" s="6">
        <v>0</v>
      </c>
      <c r="AS574" s="6">
        <v>0.61</v>
      </c>
      <c r="AT574" s="6">
        <v>0.61</v>
      </c>
      <c r="AU574" s="6">
        <v>0</v>
      </c>
      <c r="AV574" s="6">
        <v>2.86</v>
      </c>
      <c r="AW574" s="6">
        <v>0</v>
      </c>
      <c r="AX574" s="6">
        <v>0</v>
      </c>
      <c r="AY574" s="6">
        <v>0</v>
      </c>
      <c r="AZ574" s="6" t="s">
        <v>107</v>
      </c>
      <c r="BA574" s="6">
        <v>0</v>
      </c>
      <c r="BB574" s="6" t="s">
        <v>107</v>
      </c>
      <c r="BC574" s="6">
        <v>0</v>
      </c>
      <c r="BD574" s="6" t="s">
        <v>107</v>
      </c>
      <c r="BE574" s="12">
        <f t="shared" si="310"/>
        <v>3.06</v>
      </c>
      <c r="BF574" s="12">
        <f t="shared" si="311"/>
        <v>4.08</v>
      </c>
      <c r="BG574" s="3">
        <f t="shared" si="303"/>
        <v>49000</v>
      </c>
      <c r="BH574">
        <v>30000</v>
      </c>
      <c r="BI574">
        <v>0</v>
      </c>
      <c r="BJ574">
        <v>0</v>
      </c>
      <c r="BK574">
        <v>0</v>
      </c>
      <c r="BL574">
        <v>0</v>
      </c>
      <c r="BM574">
        <v>0</v>
      </c>
      <c r="BN574">
        <v>0</v>
      </c>
      <c r="BO574">
        <v>0</v>
      </c>
      <c r="BP574">
        <v>0</v>
      </c>
      <c r="BQ574">
        <v>0</v>
      </c>
      <c r="BR574">
        <v>1500</v>
      </c>
      <c r="BS574">
        <v>0</v>
      </c>
      <c r="BT574">
        <v>6000</v>
      </c>
      <c r="BU574">
        <v>11500</v>
      </c>
      <c r="BV574" t="s">
        <v>995</v>
      </c>
      <c r="BW574">
        <v>0</v>
      </c>
      <c r="BX574" t="s">
        <v>107</v>
      </c>
      <c r="BY574" t="s">
        <v>109</v>
      </c>
      <c r="BZ574" s="12">
        <f t="shared" si="292"/>
        <v>99.99</v>
      </c>
      <c r="CA574" s="12">
        <v>61.22</v>
      </c>
      <c r="CB574" s="12">
        <v>0</v>
      </c>
      <c r="CC574" s="12">
        <v>0</v>
      </c>
      <c r="CD574" s="12">
        <v>0</v>
      </c>
      <c r="CE574" s="12">
        <v>0</v>
      </c>
      <c r="CF574" s="12">
        <v>0</v>
      </c>
      <c r="CG574" s="12">
        <v>0</v>
      </c>
      <c r="CH574" s="12">
        <v>0</v>
      </c>
      <c r="CI574" s="12">
        <v>0</v>
      </c>
      <c r="CJ574" s="12">
        <v>0</v>
      </c>
      <c r="CK574" s="12">
        <v>3.06</v>
      </c>
      <c r="CL574" s="12">
        <v>0</v>
      </c>
      <c r="CM574" s="12">
        <v>12.24</v>
      </c>
      <c r="CN574" s="12">
        <v>23.47</v>
      </c>
      <c r="CO574" t="s">
        <v>107</v>
      </c>
      <c r="CP574" s="12">
        <v>0</v>
      </c>
      <c r="CQ574" t="s">
        <v>107</v>
      </c>
      <c r="CR574" s="12">
        <f t="shared" si="312"/>
        <v>0</v>
      </c>
      <c r="CS574" s="12">
        <f t="shared" si="313"/>
        <v>0</v>
      </c>
      <c r="CT574" s="12">
        <f t="shared" si="314"/>
        <v>15.3</v>
      </c>
      <c r="CU574" s="12">
        <f t="shared" si="315"/>
        <v>23.47</v>
      </c>
      <c r="CV574" t="s">
        <v>109</v>
      </c>
      <c r="CW574" s="5">
        <v>10400</v>
      </c>
      <c r="CX574" t="s">
        <v>126</v>
      </c>
    </row>
    <row r="575" spans="1:102" x14ac:dyDescent="0.2">
      <c r="A575">
        <v>2021</v>
      </c>
      <c r="B575">
        <v>154</v>
      </c>
      <c r="C575" t="s">
        <v>582</v>
      </c>
      <c r="D575" s="12">
        <v>66716</v>
      </c>
      <c r="E575" t="s">
        <v>153</v>
      </c>
      <c r="F575" t="s">
        <v>130</v>
      </c>
      <c r="G575" t="s">
        <v>106</v>
      </c>
      <c r="H575" t="s">
        <v>107</v>
      </c>
      <c r="I575" t="s">
        <v>106</v>
      </c>
      <c r="J575">
        <v>2000</v>
      </c>
      <c r="K575">
        <v>21</v>
      </c>
      <c r="L575" t="s">
        <v>148</v>
      </c>
      <c r="M575" t="s">
        <v>149</v>
      </c>
      <c r="N575" t="s">
        <v>360</v>
      </c>
      <c r="O575" s="3">
        <v>950000</v>
      </c>
      <c r="P575" s="3">
        <v>450000</v>
      </c>
      <c r="Q575" s="3">
        <v>400000</v>
      </c>
      <c r="R575" s="4">
        <v>0.42105263157894701</v>
      </c>
      <c r="S575" s="5">
        <f t="shared" si="308"/>
        <v>450000</v>
      </c>
      <c r="T575" s="5">
        <v>400000</v>
      </c>
      <c r="U575" s="5">
        <v>0</v>
      </c>
      <c r="V575" s="5">
        <v>0</v>
      </c>
      <c r="W575" s="5">
        <v>0</v>
      </c>
      <c r="X575" s="5">
        <v>0</v>
      </c>
      <c r="Y575" s="5">
        <v>0</v>
      </c>
      <c r="Z575" s="5">
        <v>0</v>
      </c>
      <c r="AA575" s="5">
        <v>0</v>
      </c>
      <c r="AB575" s="5">
        <v>0</v>
      </c>
      <c r="AC575" s="5">
        <v>50000</v>
      </c>
      <c r="AD575" s="5">
        <v>0</v>
      </c>
      <c r="AE575" s="5">
        <v>0</v>
      </c>
      <c r="AF575" s="5">
        <v>0</v>
      </c>
      <c r="AG575" s="5" t="s">
        <v>107</v>
      </c>
      <c r="AH575" s="5">
        <v>0</v>
      </c>
      <c r="AI575" t="s">
        <v>107</v>
      </c>
      <c r="AJ575" s="3">
        <v>0</v>
      </c>
      <c r="AK575" t="s">
        <v>107</v>
      </c>
      <c r="AL575" s="6">
        <f t="shared" si="309"/>
        <v>100</v>
      </c>
      <c r="AM575" s="6">
        <v>88.89</v>
      </c>
      <c r="AN575" s="6">
        <v>0</v>
      </c>
      <c r="AO575" s="6">
        <v>0</v>
      </c>
      <c r="AP575" s="6">
        <v>0</v>
      </c>
      <c r="AQ575" s="6">
        <v>0</v>
      </c>
      <c r="AR575" s="6">
        <v>0</v>
      </c>
      <c r="AS575" s="6">
        <v>0</v>
      </c>
      <c r="AT575" s="6">
        <v>0</v>
      </c>
      <c r="AU575" s="6">
        <v>0</v>
      </c>
      <c r="AV575" s="6">
        <v>11.11</v>
      </c>
      <c r="AW575" s="6">
        <v>0</v>
      </c>
      <c r="AX575" s="6">
        <v>0</v>
      </c>
      <c r="AY575" s="6">
        <v>0</v>
      </c>
      <c r="AZ575" s="6" t="s">
        <v>107</v>
      </c>
      <c r="BA575" s="6">
        <v>0</v>
      </c>
      <c r="BB575" s="6" t="s">
        <v>107</v>
      </c>
      <c r="BC575" s="6">
        <v>0</v>
      </c>
      <c r="BD575" s="6" t="s">
        <v>107</v>
      </c>
      <c r="BE575" s="12">
        <f t="shared" si="310"/>
        <v>0</v>
      </c>
      <c r="BF575" s="12">
        <f t="shared" si="311"/>
        <v>11.11</v>
      </c>
      <c r="BG575" s="3">
        <f t="shared" si="303"/>
        <v>450000</v>
      </c>
      <c r="BH575">
        <v>50000</v>
      </c>
      <c r="BI575">
        <v>200000</v>
      </c>
      <c r="BJ575">
        <v>0</v>
      </c>
      <c r="BK575">
        <v>0</v>
      </c>
      <c r="BL575">
        <v>200000</v>
      </c>
      <c r="BM575">
        <v>0</v>
      </c>
      <c r="BN575">
        <v>0</v>
      </c>
      <c r="BO575">
        <v>0</v>
      </c>
      <c r="BP575">
        <v>0</v>
      </c>
      <c r="BQ575">
        <v>0</v>
      </c>
      <c r="BR575">
        <v>0</v>
      </c>
      <c r="BS575">
        <v>0</v>
      </c>
      <c r="BT575">
        <v>0</v>
      </c>
      <c r="BU575">
        <v>0</v>
      </c>
      <c r="BV575" t="s">
        <v>107</v>
      </c>
      <c r="BW575">
        <v>0</v>
      </c>
      <c r="BX575" t="s">
        <v>107</v>
      </c>
      <c r="BY575" t="s">
        <v>109</v>
      </c>
      <c r="BZ575" s="12">
        <f t="shared" si="292"/>
        <v>99.99</v>
      </c>
      <c r="CA575" s="12">
        <v>11.11</v>
      </c>
      <c r="CB575" s="12">
        <v>44.44</v>
      </c>
      <c r="CC575" s="12">
        <v>0</v>
      </c>
      <c r="CD575" s="12">
        <v>0</v>
      </c>
      <c r="CE575" s="12">
        <v>44.44</v>
      </c>
      <c r="CF575" s="12">
        <v>0</v>
      </c>
      <c r="CG575" s="12">
        <v>0</v>
      </c>
      <c r="CH575" s="12">
        <v>0</v>
      </c>
      <c r="CI575" s="12">
        <v>0</v>
      </c>
      <c r="CJ575" s="12">
        <v>0</v>
      </c>
      <c r="CK575" s="12">
        <v>0</v>
      </c>
      <c r="CL575" s="12">
        <v>0</v>
      </c>
      <c r="CM575" s="12">
        <v>0</v>
      </c>
      <c r="CN575" s="12">
        <v>0</v>
      </c>
      <c r="CO575" t="s">
        <v>107</v>
      </c>
      <c r="CP575" s="12">
        <v>0</v>
      </c>
      <c r="CQ575" t="s">
        <v>107</v>
      </c>
      <c r="CR575" s="12">
        <f t="shared" si="312"/>
        <v>44.44</v>
      </c>
      <c r="CS575" s="12">
        <f t="shared" si="313"/>
        <v>44.44</v>
      </c>
      <c r="CT575" s="12">
        <f t="shared" si="314"/>
        <v>0</v>
      </c>
      <c r="CU575" s="12">
        <f t="shared" si="315"/>
        <v>0</v>
      </c>
      <c r="CV575" t="s">
        <v>109</v>
      </c>
      <c r="CW575" s="5">
        <v>10000</v>
      </c>
      <c r="CX575" t="s">
        <v>116</v>
      </c>
    </row>
    <row r="576" spans="1:102" x14ac:dyDescent="0.2">
      <c r="A576">
        <v>2021</v>
      </c>
      <c r="B576">
        <v>115</v>
      </c>
      <c r="C576" t="s">
        <v>339</v>
      </c>
      <c r="D576" s="12">
        <v>6706</v>
      </c>
      <c r="E576" t="s">
        <v>141</v>
      </c>
      <c r="F576" t="s">
        <v>137</v>
      </c>
      <c r="G576" t="s">
        <v>106</v>
      </c>
      <c r="H576" t="s">
        <v>996</v>
      </c>
      <c r="I576" t="s">
        <v>106</v>
      </c>
      <c r="J576">
        <v>2007</v>
      </c>
      <c r="K576">
        <v>14</v>
      </c>
      <c r="L576" t="s">
        <v>154</v>
      </c>
      <c r="M576" t="s">
        <v>149</v>
      </c>
      <c r="N576" t="s">
        <v>360</v>
      </c>
      <c r="O576" s="3">
        <v>293000</v>
      </c>
      <c r="P576" s="3">
        <v>57000</v>
      </c>
      <c r="Q576" s="3">
        <v>246000</v>
      </c>
      <c r="R576" s="4">
        <v>0.83959044368600699</v>
      </c>
      <c r="S576" s="5">
        <f t="shared" si="308"/>
        <v>57012.6</v>
      </c>
      <c r="T576" s="5">
        <v>42000</v>
      </c>
      <c r="U576" s="5">
        <v>0</v>
      </c>
      <c r="V576" s="5">
        <v>3000</v>
      </c>
      <c r="W576" s="5">
        <v>500</v>
      </c>
      <c r="X576" s="5">
        <v>2250</v>
      </c>
      <c r="Y576" s="5">
        <v>500</v>
      </c>
      <c r="Z576" s="5">
        <v>0</v>
      </c>
      <c r="AA576" s="5">
        <v>1000</v>
      </c>
      <c r="AB576" s="5">
        <v>0</v>
      </c>
      <c r="AC576" s="5">
        <v>250</v>
      </c>
      <c r="AD576" s="5">
        <v>0</v>
      </c>
      <c r="AE576" s="5">
        <f>P576*(AX576/100)</f>
        <v>501.6</v>
      </c>
      <c r="AF576" s="5">
        <f>P576*(AY576/100)</f>
        <v>7011.0000000000009</v>
      </c>
      <c r="AG576" s="5" t="s">
        <v>264</v>
      </c>
      <c r="AH576" s="5">
        <v>0</v>
      </c>
      <c r="AI576" t="s">
        <v>107</v>
      </c>
      <c r="AJ576" s="3">
        <v>0</v>
      </c>
      <c r="AK576" t="s">
        <v>107</v>
      </c>
      <c r="AL576" s="6">
        <f t="shared" si="309"/>
        <v>100.02</v>
      </c>
      <c r="AM576" s="6">
        <v>73.680000000000007</v>
      </c>
      <c r="AN576" s="6">
        <v>0</v>
      </c>
      <c r="AO576" s="6">
        <v>5.26</v>
      </c>
      <c r="AP576" s="6">
        <v>0.88</v>
      </c>
      <c r="AQ576" s="6">
        <v>3.95</v>
      </c>
      <c r="AR576" s="6">
        <v>0.88</v>
      </c>
      <c r="AS576" s="6">
        <v>0</v>
      </c>
      <c r="AT576" s="6">
        <v>1.75</v>
      </c>
      <c r="AU576" s="6">
        <v>0</v>
      </c>
      <c r="AV576" s="6">
        <v>0.44</v>
      </c>
      <c r="AW576" s="6">
        <v>0</v>
      </c>
      <c r="AX576" s="6">
        <v>0.88</v>
      </c>
      <c r="AY576" s="6">
        <v>12.3</v>
      </c>
      <c r="AZ576" s="6" t="s">
        <v>264</v>
      </c>
      <c r="BA576" s="6">
        <v>0</v>
      </c>
      <c r="BB576" s="6" t="s">
        <v>107</v>
      </c>
      <c r="BC576" s="6">
        <v>0</v>
      </c>
      <c r="BD576" s="6" t="s">
        <v>107</v>
      </c>
      <c r="BE576" s="12">
        <f t="shared" si="310"/>
        <v>6.14</v>
      </c>
      <c r="BF576" s="12">
        <f t="shared" si="311"/>
        <v>15.370000000000001</v>
      </c>
      <c r="BG576" s="3">
        <f t="shared" si="303"/>
        <v>50000</v>
      </c>
      <c r="BH576">
        <v>43000</v>
      </c>
      <c r="BI576">
        <v>0</v>
      </c>
      <c r="BJ576">
        <v>0</v>
      </c>
      <c r="BK576">
        <v>500</v>
      </c>
      <c r="BL576">
        <v>0</v>
      </c>
      <c r="BM576">
        <v>0</v>
      </c>
      <c r="BN576">
        <v>0</v>
      </c>
      <c r="BO576">
        <v>0</v>
      </c>
      <c r="BP576">
        <v>5000</v>
      </c>
      <c r="BQ576">
        <v>0</v>
      </c>
      <c r="BR576">
        <v>0</v>
      </c>
      <c r="BS576">
        <v>0</v>
      </c>
      <c r="BT576">
        <v>1500</v>
      </c>
      <c r="BU576">
        <v>0</v>
      </c>
      <c r="BV576" t="s">
        <v>107</v>
      </c>
      <c r="BW576">
        <v>0</v>
      </c>
      <c r="BX576" t="s">
        <v>107</v>
      </c>
      <c r="BY576" t="s">
        <v>109</v>
      </c>
      <c r="BZ576" s="12">
        <f t="shared" si="292"/>
        <v>99.719999999999985</v>
      </c>
      <c r="CA576" s="12">
        <v>75.44</v>
      </c>
      <c r="CB576" s="12">
        <v>0</v>
      </c>
      <c r="CC576" s="12">
        <v>0</v>
      </c>
      <c r="CD576" s="12">
        <v>0.88</v>
      </c>
      <c r="CE576" s="12">
        <v>0</v>
      </c>
      <c r="CF576" s="12">
        <v>0</v>
      </c>
      <c r="CG576" s="12">
        <v>0</v>
      </c>
      <c r="CH576" s="12">
        <v>0</v>
      </c>
      <c r="CI576" s="12">
        <v>8.77</v>
      </c>
      <c r="CJ576" s="12">
        <v>0</v>
      </c>
      <c r="CK576" s="12">
        <v>0</v>
      </c>
      <c r="CL576" s="12">
        <v>0</v>
      </c>
      <c r="CM576" s="12">
        <v>2.63</v>
      </c>
      <c r="CN576" s="12">
        <v>0</v>
      </c>
      <c r="CO576" t="s">
        <v>107</v>
      </c>
      <c r="CP576" s="12">
        <v>12</v>
      </c>
      <c r="CQ576" t="s">
        <v>592</v>
      </c>
      <c r="CR576" s="12">
        <f t="shared" si="312"/>
        <v>0</v>
      </c>
      <c r="CS576" s="12">
        <f t="shared" si="313"/>
        <v>0</v>
      </c>
      <c r="CT576" s="12">
        <f t="shared" si="314"/>
        <v>11.399999999999999</v>
      </c>
      <c r="CU576" s="12">
        <f t="shared" si="315"/>
        <v>12</v>
      </c>
      <c r="CV576" t="s">
        <v>109</v>
      </c>
      <c r="CW576" s="5">
        <v>2000</v>
      </c>
      <c r="CX576" t="s">
        <v>116</v>
      </c>
    </row>
    <row r="577" spans="1:102" x14ac:dyDescent="0.2">
      <c r="A577">
        <v>2021</v>
      </c>
      <c r="B577">
        <v>146</v>
      </c>
      <c r="C577" t="s">
        <v>277</v>
      </c>
      <c r="D577" s="12">
        <v>29611</v>
      </c>
      <c r="E577" t="s">
        <v>119</v>
      </c>
      <c r="F577" t="s">
        <v>105</v>
      </c>
      <c r="G577" t="s">
        <v>120</v>
      </c>
      <c r="H577" t="s">
        <v>107</v>
      </c>
      <c r="I577" t="s">
        <v>121</v>
      </c>
      <c r="J577">
        <v>2011</v>
      </c>
      <c r="K577">
        <v>10</v>
      </c>
      <c r="L577" t="s">
        <v>131</v>
      </c>
      <c r="M577" t="s">
        <v>131</v>
      </c>
      <c r="N577" t="s">
        <v>381</v>
      </c>
      <c r="O577" s="3">
        <v>8000000</v>
      </c>
      <c r="P577" s="3">
        <v>8000000</v>
      </c>
      <c r="Q577" s="3">
        <v>6918000</v>
      </c>
      <c r="R577" s="4">
        <v>0.86475000000000002</v>
      </c>
      <c r="S577" s="5">
        <f t="shared" si="308"/>
        <v>8079000</v>
      </c>
      <c r="T577" s="5">
        <v>1400000</v>
      </c>
      <c r="U577" s="5">
        <v>0</v>
      </c>
      <c r="V577" s="5">
        <v>300000</v>
      </c>
      <c r="W577" s="5">
        <v>0</v>
      </c>
      <c r="X577" s="5">
        <v>222000</v>
      </c>
      <c r="Y577" s="5">
        <v>41000</v>
      </c>
      <c r="Z577" s="5">
        <v>40000</v>
      </c>
      <c r="AA577" s="5">
        <v>832000</v>
      </c>
      <c r="AB577" s="5">
        <v>135000</v>
      </c>
      <c r="AC577" s="5">
        <v>482000</v>
      </c>
      <c r="AD577" s="5">
        <v>400000</v>
      </c>
      <c r="AE577" s="5">
        <v>610000</v>
      </c>
      <c r="AF577" s="5">
        <v>117000</v>
      </c>
      <c r="AG577" s="5" t="s">
        <v>866</v>
      </c>
      <c r="AH577" s="5">
        <v>1500000</v>
      </c>
      <c r="AI577" t="s">
        <v>997</v>
      </c>
      <c r="AJ577" s="3">
        <v>2000000</v>
      </c>
      <c r="AK577" t="s">
        <v>998</v>
      </c>
      <c r="AL577" s="6">
        <f t="shared" si="309"/>
        <v>100.02000000000001</v>
      </c>
      <c r="AM577" s="6">
        <v>17.329999999999998</v>
      </c>
      <c r="AN577" s="6">
        <v>0</v>
      </c>
      <c r="AO577" s="6">
        <v>3.71</v>
      </c>
      <c r="AP577" s="6">
        <v>0</v>
      </c>
      <c r="AQ577" s="6">
        <v>2.75</v>
      </c>
      <c r="AR577" s="6">
        <v>0.51</v>
      </c>
      <c r="AS577" s="6">
        <v>0.5</v>
      </c>
      <c r="AT577" s="6">
        <v>10.3</v>
      </c>
      <c r="AU577" s="6">
        <v>1.67</v>
      </c>
      <c r="AV577" s="6">
        <v>5.97</v>
      </c>
      <c r="AW577" s="6">
        <v>4.95</v>
      </c>
      <c r="AX577" s="6">
        <v>7.55</v>
      </c>
      <c r="AY577" s="6">
        <v>1.45</v>
      </c>
      <c r="AZ577" s="6" t="s">
        <v>866</v>
      </c>
      <c r="BA577" s="6">
        <v>18.57</v>
      </c>
      <c r="BB577" s="6" t="s">
        <v>997</v>
      </c>
      <c r="BC577" s="6">
        <v>24.76</v>
      </c>
      <c r="BD577" s="6" t="s">
        <v>107</v>
      </c>
      <c r="BE577" s="12">
        <f t="shared" si="310"/>
        <v>3.71</v>
      </c>
      <c r="BF577" s="12">
        <f t="shared" si="311"/>
        <v>75.72</v>
      </c>
      <c r="BG577" s="3">
        <f t="shared" si="303"/>
        <v>7970000</v>
      </c>
      <c r="BH577">
        <v>7500000</v>
      </c>
      <c r="BI577">
        <v>0</v>
      </c>
      <c r="BJ577">
        <v>40000</v>
      </c>
      <c r="BK577">
        <v>180000</v>
      </c>
      <c r="BL577">
        <v>0</v>
      </c>
      <c r="BM577">
        <v>250000</v>
      </c>
      <c r="BN577">
        <v>0</v>
      </c>
      <c r="BO577">
        <v>0</v>
      </c>
      <c r="BP577">
        <v>0</v>
      </c>
      <c r="BQ577">
        <v>0</v>
      </c>
      <c r="BR577">
        <v>0</v>
      </c>
      <c r="BS577">
        <v>0</v>
      </c>
      <c r="BT577">
        <v>0</v>
      </c>
      <c r="BU577">
        <v>0</v>
      </c>
      <c r="BV577" t="s">
        <v>107</v>
      </c>
      <c r="BW577">
        <v>0</v>
      </c>
      <c r="BX577" t="s">
        <v>107</v>
      </c>
      <c r="BY577" t="s">
        <v>109</v>
      </c>
      <c r="BZ577" s="12">
        <f t="shared" si="292"/>
        <v>99.63</v>
      </c>
      <c r="CA577" s="12">
        <v>93.75</v>
      </c>
      <c r="CB577" s="12">
        <v>0</v>
      </c>
      <c r="CC577" s="12">
        <v>0.5</v>
      </c>
      <c r="CD577" s="12">
        <v>2.25</v>
      </c>
      <c r="CE577" s="12">
        <v>0</v>
      </c>
      <c r="CF577" s="12">
        <v>3.13</v>
      </c>
      <c r="CG577" s="12">
        <v>0</v>
      </c>
      <c r="CH577" s="12">
        <v>0</v>
      </c>
      <c r="CI577" s="12">
        <v>0</v>
      </c>
      <c r="CJ577" s="12">
        <v>0</v>
      </c>
      <c r="CK577" s="12">
        <v>0</v>
      </c>
      <c r="CL577" s="12">
        <v>0</v>
      </c>
      <c r="CM577" s="12">
        <v>0</v>
      </c>
      <c r="CN577" s="12">
        <v>0</v>
      </c>
      <c r="CO577" t="s">
        <v>107</v>
      </c>
      <c r="CP577" s="12">
        <v>0</v>
      </c>
      <c r="CQ577" t="s">
        <v>107</v>
      </c>
      <c r="CR577" s="12">
        <f t="shared" si="312"/>
        <v>0.5</v>
      </c>
      <c r="CS577" s="12">
        <f t="shared" si="313"/>
        <v>3.13</v>
      </c>
      <c r="CT577" s="12">
        <f t="shared" si="314"/>
        <v>0</v>
      </c>
      <c r="CU577" s="12">
        <f t="shared" si="315"/>
        <v>0</v>
      </c>
      <c r="CV577" t="s">
        <v>109</v>
      </c>
      <c r="CW577" s="5">
        <v>60000</v>
      </c>
      <c r="CX577" t="s">
        <v>110</v>
      </c>
    </row>
    <row r="578" spans="1:102" x14ac:dyDescent="0.2">
      <c r="A578">
        <v>2021</v>
      </c>
      <c r="B578">
        <v>149</v>
      </c>
      <c r="C578" t="s">
        <v>162</v>
      </c>
      <c r="D578" s="12">
        <v>46342</v>
      </c>
      <c r="E578" t="s">
        <v>129</v>
      </c>
      <c r="F578" t="s">
        <v>130</v>
      </c>
      <c r="G578" t="s">
        <v>173</v>
      </c>
      <c r="H578" t="s">
        <v>107</v>
      </c>
      <c r="I578" t="s">
        <v>143</v>
      </c>
      <c r="J578">
        <v>2020</v>
      </c>
      <c r="K578">
        <v>1</v>
      </c>
      <c r="L578" t="s">
        <v>108</v>
      </c>
      <c r="M578" t="s">
        <v>108</v>
      </c>
      <c r="N578" t="s">
        <v>360</v>
      </c>
      <c r="O578" s="3">
        <v>3400</v>
      </c>
      <c r="Q578" s="3">
        <v>3200</v>
      </c>
      <c r="R578" s="4">
        <v>0.94117647058823495</v>
      </c>
      <c r="AK578" t="s">
        <v>107</v>
      </c>
      <c r="BG578" s="3">
        <f t="shared" si="303"/>
        <v>0</v>
      </c>
      <c r="BV578" t="s">
        <v>107</v>
      </c>
      <c r="BX578" t="s">
        <v>107</v>
      </c>
      <c r="BY578" s="2" t="s">
        <v>322</v>
      </c>
      <c r="BZ578" s="12">
        <f t="shared" ref="BZ578:BZ609" si="316">SUM(CA578:CP578)</f>
        <v>0</v>
      </c>
      <c r="CR578" s="12"/>
      <c r="CS578" s="12"/>
      <c r="CT578" s="12"/>
      <c r="CU578" s="12"/>
      <c r="CV578" t="s">
        <v>322</v>
      </c>
      <c r="CW578" t="s">
        <v>107</v>
      </c>
      <c r="CX578" t="s">
        <v>116</v>
      </c>
    </row>
    <row r="579" spans="1:102" x14ac:dyDescent="0.2">
      <c r="A579">
        <v>2021</v>
      </c>
      <c r="B579">
        <v>170</v>
      </c>
      <c r="C579" t="s">
        <v>162</v>
      </c>
      <c r="D579" s="12">
        <v>46307</v>
      </c>
      <c r="E579" t="s">
        <v>129</v>
      </c>
      <c r="F579" t="s">
        <v>130</v>
      </c>
      <c r="G579" t="s">
        <v>106</v>
      </c>
      <c r="H579" t="s">
        <v>107</v>
      </c>
      <c r="I579" t="s">
        <v>106</v>
      </c>
      <c r="J579">
        <v>2021</v>
      </c>
      <c r="K579">
        <v>0</v>
      </c>
      <c r="L579" t="s">
        <v>108</v>
      </c>
      <c r="M579" t="s">
        <v>108</v>
      </c>
      <c r="N579" t="s">
        <v>356</v>
      </c>
      <c r="R579" s="4" t="s">
        <v>107</v>
      </c>
      <c r="AK579" t="s">
        <v>107</v>
      </c>
      <c r="BG579" s="3">
        <f t="shared" si="303"/>
        <v>0</v>
      </c>
      <c r="BV579" t="s">
        <v>107</v>
      </c>
      <c r="BX579" t="s">
        <v>107</v>
      </c>
      <c r="BY579" s="2" t="s">
        <v>322</v>
      </c>
      <c r="BZ579" s="12">
        <f t="shared" si="316"/>
        <v>0</v>
      </c>
      <c r="CR579" s="12"/>
      <c r="CS579" s="12"/>
      <c r="CT579" s="12"/>
      <c r="CU579" s="12"/>
      <c r="CV579" t="s">
        <v>322</v>
      </c>
      <c r="CW579" t="s">
        <v>107</v>
      </c>
      <c r="CX579" t="s">
        <v>116</v>
      </c>
    </row>
    <row r="580" spans="1:102" x14ac:dyDescent="0.2">
      <c r="A580">
        <v>2021</v>
      </c>
      <c r="B580">
        <v>116</v>
      </c>
      <c r="C580" t="s">
        <v>128</v>
      </c>
      <c r="D580" s="12">
        <v>49616</v>
      </c>
      <c r="E580" t="s">
        <v>129</v>
      </c>
      <c r="F580" t="s">
        <v>130</v>
      </c>
      <c r="G580" t="s">
        <v>106</v>
      </c>
      <c r="H580" t="s">
        <v>107</v>
      </c>
      <c r="I580" t="s">
        <v>106</v>
      </c>
      <c r="J580">
        <v>2010</v>
      </c>
      <c r="K580">
        <v>11</v>
      </c>
      <c r="L580" t="s">
        <v>154</v>
      </c>
      <c r="M580" t="s">
        <v>149</v>
      </c>
      <c r="N580" t="s">
        <v>381</v>
      </c>
      <c r="O580" s="3">
        <v>180000</v>
      </c>
      <c r="Q580" s="3">
        <v>151000</v>
      </c>
      <c r="R580" s="4">
        <v>0.83888888888888902</v>
      </c>
      <c r="AG580" s="5" t="s">
        <v>107</v>
      </c>
      <c r="AI580" t="s">
        <v>107</v>
      </c>
      <c r="AK580" t="s">
        <v>107</v>
      </c>
      <c r="BG580" s="3">
        <f t="shared" si="303"/>
        <v>0</v>
      </c>
      <c r="BV580" t="s">
        <v>107</v>
      </c>
      <c r="BX580" t="s">
        <v>107</v>
      </c>
      <c r="BY580" s="2" t="s">
        <v>322</v>
      </c>
      <c r="BZ580" s="12">
        <f t="shared" si="316"/>
        <v>0</v>
      </c>
      <c r="CR580" s="12"/>
      <c r="CS580" s="12"/>
      <c r="CT580" s="12"/>
      <c r="CU580" s="12"/>
      <c r="CV580" t="s">
        <v>322</v>
      </c>
      <c r="CW580" t="s">
        <v>107</v>
      </c>
      <c r="CX580" t="s">
        <v>110</v>
      </c>
    </row>
    <row r="581" spans="1:102" x14ac:dyDescent="0.2">
      <c r="A581">
        <v>2021</v>
      </c>
      <c r="B581">
        <v>181</v>
      </c>
      <c r="C581" t="s">
        <v>128</v>
      </c>
      <c r="D581" s="12">
        <v>48205</v>
      </c>
      <c r="E581" t="s">
        <v>129</v>
      </c>
      <c r="F581" t="s">
        <v>130</v>
      </c>
      <c r="G581" t="s">
        <v>142</v>
      </c>
      <c r="H581" t="s">
        <v>107</v>
      </c>
      <c r="I581" t="s">
        <v>143</v>
      </c>
      <c r="J581">
        <v>2012</v>
      </c>
      <c r="K581">
        <v>9</v>
      </c>
      <c r="L581" t="s">
        <v>131</v>
      </c>
      <c r="M581" t="s">
        <v>131</v>
      </c>
      <c r="N581" t="s">
        <v>381</v>
      </c>
      <c r="R581" s="4" t="s">
        <v>107</v>
      </c>
      <c r="BG581" s="3">
        <f t="shared" si="303"/>
        <v>0</v>
      </c>
      <c r="BY581" s="2" t="s">
        <v>322</v>
      </c>
      <c r="BZ581" s="12">
        <f t="shared" si="316"/>
        <v>0</v>
      </c>
      <c r="CR581" s="12"/>
      <c r="CS581" s="12"/>
      <c r="CT581" s="12"/>
      <c r="CU581" s="12"/>
    </row>
    <row r="582" spans="1:102" x14ac:dyDescent="0.2">
      <c r="A582">
        <v>2021</v>
      </c>
      <c r="B582">
        <v>189</v>
      </c>
      <c r="C582" t="s">
        <v>128</v>
      </c>
      <c r="D582" s="12">
        <v>48212</v>
      </c>
      <c r="E582" t="s">
        <v>129</v>
      </c>
      <c r="F582" t="s">
        <v>130</v>
      </c>
      <c r="G582" t="s">
        <v>120</v>
      </c>
      <c r="H582" t="s">
        <v>107</v>
      </c>
      <c r="I582" t="s">
        <v>121</v>
      </c>
      <c r="J582">
        <v>2019</v>
      </c>
      <c r="K582">
        <v>2</v>
      </c>
      <c r="L582" t="s">
        <v>108</v>
      </c>
      <c r="M582" t="s">
        <v>108</v>
      </c>
      <c r="N582" t="s">
        <v>381</v>
      </c>
      <c r="O582" s="3">
        <v>7300</v>
      </c>
      <c r="P582" s="3">
        <v>5000</v>
      </c>
      <c r="R582" s="4" t="s">
        <v>107</v>
      </c>
      <c r="S582" s="5">
        <f>SUM(T582:AJ582)</f>
        <v>5000</v>
      </c>
      <c r="T582" s="5">
        <v>1000</v>
      </c>
      <c r="U582" s="5">
        <v>500</v>
      </c>
      <c r="V582" s="5">
        <v>0</v>
      </c>
      <c r="W582" s="5">
        <v>0</v>
      </c>
      <c r="X582" s="5">
        <v>0</v>
      </c>
      <c r="Y582" s="5">
        <v>0</v>
      </c>
      <c r="Z582" s="5">
        <v>0</v>
      </c>
      <c r="AA582" s="5">
        <v>1000</v>
      </c>
      <c r="AB582" s="5">
        <v>500</v>
      </c>
      <c r="AC582" s="5">
        <v>2000</v>
      </c>
      <c r="AD582" s="5">
        <v>0</v>
      </c>
      <c r="AE582" s="5">
        <f>P582*(AX582/100)</f>
        <v>0</v>
      </c>
      <c r="AF582" s="5">
        <f>P582*(AY582/100)</f>
        <v>0</v>
      </c>
      <c r="AG582" s="5" t="s">
        <v>107</v>
      </c>
      <c r="AH582" s="5">
        <v>0</v>
      </c>
      <c r="AI582" t="s">
        <v>107</v>
      </c>
      <c r="AJ582" s="3">
        <v>0</v>
      </c>
      <c r="AK582" t="s">
        <v>107</v>
      </c>
      <c r="AL582" s="6">
        <f>SUM(AM582:BC582)</f>
        <v>100</v>
      </c>
      <c r="AM582" s="6">
        <v>20</v>
      </c>
      <c r="AN582" s="6">
        <v>10</v>
      </c>
      <c r="AO582" s="6">
        <v>0</v>
      </c>
      <c r="AP582" s="6">
        <v>0</v>
      </c>
      <c r="AQ582" s="6">
        <v>0</v>
      </c>
      <c r="AR582" s="6">
        <v>0</v>
      </c>
      <c r="AS582" s="6">
        <v>0</v>
      </c>
      <c r="AT582" s="6">
        <v>20</v>
      </c>
      <c r="AU582" s="6">
        <v>10</v>
      </c>
      <c r="AV582" s="6">
        <v>40</v>
      </c>
      <c r="AW582" s="6">
        <v>0</v>
      </c>
      <c r="AX582" s="6">
        <v>0</v>
      </c>
      <c r="AY582" s="6">
        <v>0</v>
      </c>
      <c r="AZ582" s="6" t="s">
        <v>107</v>
      </c>
      <c r="BA582" s="6">
        <v>0</v>
      </c>
      <c r="BB582" s="6" t="s">
        <v>107</v>
      </c>
      <c r="BC582" s="6">
        <v>0</v>
      </c>
      <c r="BD582" s="6" t="s">
        <v>107</v>
      </c>
      <c r="BE582" s="12">
        <f>AO582+AP582</f>
        <v>0</v>
      </c>
      <c r="BF582" s="12">
        <f>SUM(AS582:AY582)+BA582+BC582</f>
        <v>70</v>
      </c>
      <c r="BG582" s="3">
        <f t="shared" si="303"/>
        <v>0</v>
      </c>
      <c r="BY582" s="2" t="s">
        <v>322</v>
      </c>
      <c r="BZ582" s="12">
        <f t="shared" si="316"/>
        <v>0</v>
      </c>
      <c r="CR582" s="12"/>
      <c r="CS582" s="12"/>
      <c r="CT582" s="12"/>
      <c r="CU582" s="12"/>
    </row>
    <row r="583" spans="1:102" x14ac:dyDescent="0.2">
      <c r="A583">
        <v>2021</v>
      </c>
      <c r="B583">
        <v>188</v>
      </c>
      <c r="C583" t="s">
        <v>128</v>
      </c>
      <c r="D583" s="12">
        <v>49659</v>
      </c>
      <c r="E583" t="s">
        <v>129</v>
      </c>
      <c r="F583" t="s">
        <v>130</v>
      </c>
      <c r="G583" t="s">
        <v>120</v>
      </c>
      <c r="H583" t="s">
        <v>107</v>
      </c>
      <c r="I583" t="s">
        <v>121</v>
      </c>
      <c r="J583">
        <v>2017</v>
      </c>
      <c r="K583">
        <v>4</v>
      </c>
      <c r="L583" t="s">
        <v>122</v>
      </c>
      <c r="M583" t="s">
        <v>122</v>
      </c>
      <c r="N583" t="s">
        <v>360</v>
      </c>
      <c r="O583" s="3">
        <v>50000</v>
      </c>
      <c r="P583" s="3">
        <v>23000</v>
      </c>
      <c r="R583" s="4" t="s">
        <v>107</v>
      </c>
      <c r="AK583" t="s">
        <v>107</v>
      </c>
      <c r="BG583" s="3">
        <f t="shared" si="303"/>
        <v>0</v>
      </c>
      <c r="BY583" s="2" t="s">
        <v>322</v>
      </c>
      <c r="BZ583" s="12">
        <f t="shared" si="316"/>
        <v>0</v>
      </c>
      <c r="CR583" s="12"/>
      <c r="CS583" s="12"/>
      <c r="CT583" s="12"/>
      <c r="CU583" s="12"/>
    </row>
    <row r="584" spans="1:102" x14ac:dyDescent="0.2">
      <c r="A584">
        <v>2021</v>
      </c>
      <c r="B584">
        <v>179</v>
      </c>
      <c r="C584" t="s">
        <v>128</v>
      </c>
      <c r="D584" s="12">
        <v>49622</v>
      </c>
      <c r="E584" t="s">
        <v>129</v>
      </c>
      <c r="F584" t="s">
        <v>130</v>
      </c>
      <c r="G584" t="s">
        <v>120</v>
      </c>
      <c r="H584" t="s">
        <v>107</v>
      </c>
      <c r="I584" t="s">
        <v>121</v>
      </c>
      <c r="J584">
        <v>2017</v>
      </c>
      <c r="K584">
        <v>4</v>
      </c>
      <c r="L584" t="s">
        <v>122</v>
      </c>
      <c r="M584" t="s">
        <v>122</v>
      </c>
      <c r="N584" t="s">
        <v>360</v>
      </c>
      <c r="R584" s="4" t="s">
        <v>107</v>
      </c>
      <c r="BG584" s="3">
        <f t="shared" si="303"/>
        <v>0</v>
      </c>
      <c r="BY584" s="2" t="s">
        <v>322</v>
      </c>
      <c r="BZ584" s="12">
        <f t="shared" si="316"/>
        <v>0</v>
      </c>
      <c r="CR584" s="12"/>
      <c r="CS584" s="12"/>
      <c r="CT584" s="12"/>
      <c r="CU584" s="12"/>
    </row>
    <row r="585" spans="1:102" x14ac:dyDescent="0.2">
      <c r="A585">
        <v>2021</v>
      </c>
      <c r="B585">
        <v>190</v>
      </c>
      <c r="C585" t="s">
        <v>128</v>
      </c>
      <c r="D585" s="12">
        <v>49431</v>
      </c>
      <c r="E585" t="s">
        <v>129</v>
      </c>
      <c r="F585" t="s">
        <v>130</v>
      </c>
      <c r="G585" t="s">
        <v>120</v>
      </c>
      <c r="H585" t="s">
        <v>107</v>
      </c>
      <c r="I585" t="s">
        <v>121</v>
      </c>
      <c r="J585">
        <v>2019</v>
      </c>
      <c r="K585">
        <v>2</v>
      </c>
      <c r="L585" t="s">
        <v>108</v>
      </c>
      <c r="M585" t="s">
        <v>108</v>
      </c>
      <c r="N585" t="s">
        <v>381</v>
      </c>
      <c r="R585" s="4" t="s">
        <v>107</v>
      </c>
      <c r="BG585" s="3">
        <f t="shared" si="303"/>
        <v>0</v>
      </c>
      <c r="BY585" s="2" t="s">
        <v>322</v>
      </c>
      <c r="BZ585" s="12">
        <f t="shared" si="316"/>
        <v>0</v>
      </c>
      <c r="CR585" s="12"/>
      <c r="CS585" s="12"/>
      <c r="CT585" s="12"/>
      <c r="CU585" s="12"/>
    </row>
    <row r="586" spans="1:102" x14ac:dyDescent="0.2">
      <c r="A586">
        <v>2021</v>
      </c>
      <c r="B586">
        <v>196</v>
      </c>
      <c r="C586" t="s">
        <v>128</v>
      </c>
      <c r="D586" s="12">
        <v>49657</v>
      </c>
      <c r="E586" t="s">
        <v>129</v>
      </c>
      <c r="F586" t="s">
        <v>130</v>
      </c>
      <c r="G586" t="s">
        <v>120</v>
      </c>
      <c r="H586" t="s">
        <v>107</v>
      </c>
      <c r="I586" t="s">
        <v>121</v>
      </c>
      <c r="J586">
        <v>2006</v>
      </c>
      <c r="K586">
        <v>15</v>
      </c>
      <c r="L586" t="s">
        <v>154</v>
      </c>
      <c r="M586" t="s">
        <v>149</v>
      </c>
      <c r="N586" t="s">
        <v>381</v>
      </c>
      <c r="R586" s="4" t="s">
        <v>107</v>
      </c>
      <c r="BG586" s="3">
        <f t="shared" si="303"/>
        <v>0</v>
      </c>
      <c r="BY586" s="2" t="s">
        <v>322</v>
      </c>
      <c r="BZ586" s="12">
        <f t="shared" si="316"/>
        <v>0</v>
      </c>
      <c r="CR586" s="12"/>
      <c r="CS586" s="12"/>
      <c r="CT586" s="12"/>
      <c r="CU586" s="12"/>
    </row>
    <row r="587" spans="1:102" x14ac:dyDescent="0.2">
      <c r="A587">
        <v>2021</v>
      </c>
      <c r="B587">
        <v>198</v>
      </c>
      <c r="C587" t="s">
        <v>128</v>
      </c>
      <c r="D587" s="12">
        <v>49612</v>
      </c>
      <c r="E587" t="s">
        <v>129</v>
      </c>
      <c r="F587" t="s">
        <v>130</v>
      </c>
      <c r="G587" t="s">
        <v>120</v>
      </c>
      <c r="H587" t="s">
        <v>107</v>
      </c>
      <c r="I587" t="s">
        <v>121</v>
      </c>
      <c r="J587">
        <v>1994</v>
      </c>
      <c r="K587">
        <v>27</v>
      </c>
      <c r="L587" t="s">
        <v>148</v>
      </c>
      <c r="M587" t="s">
        <v>149</v>
      </c>
      <c r="N587" t="s">
        <v>381</v>
      </c>
      <c r="R587" s="4" t="s">
        <v>107</v>
      </c>
      <c r="BG587" s="3">
        <f t="shared" si="303"/>
        <v>0</v>
      </c>
      <c r="BY587" s="2" t="s">
        <v>322</v>
      </c>
      <c r="BZ587" s="12">
        <f t="shared" si="316"/>
        <v>0</v>
      </c>
      <c r="CR587" s="12"/>
      <c r="CS587" s="12"/>
      <c r="CT587" s="12"/>
      <c r="CU587" s="12"/>
    </row>
    <row r="588" spans="1:102" x14ac:dyDescent="0.2">
      <c r="A588">
        <v>2021</v>
      </c>
      <c r="B588">
        <v>201</v>
      </c>
      <c r="C588" t="s">
        <v>128</v>
      </c>
      <c r="D588" s="12">
        <v>49505</v>
      </c>
      <c r="E588" t="s">
        <v>129</v>
      </c>
      <c r="F588" t="s">
        <v>130</v>
      </c>
      <c r="G588" t="s">
        <v>106</v>
      </c>
      <c r="H588" t="s">
        <v>107</v>
      </c>
      <c r="I588" t="s">
        <v>106</v>
      </c>
      <c r="J588">
        <v>2002</v>
      </c>
      <c r="K588">
        <v>19</v>
      </c>
      <c r="L588" t="s">
        <v>165</v>
      </c>
      <c r="M588" t="s">
        <v>149</v>
      </c>
      <c r="N588" t="s">
        <v>360</v>
      </c>
      <c r="R588" s="4" t="s">
        <v>107</v>
      </c>
      <c r="BG588" s="3">
        <f t="shared" si="303"/>
        <v>0</v>
      </c>
      <c r="BY588" s="2" t="s">
        <v>322</v>
      </c>
      <c r="BZ588" s="12">
        <f t="shared" si="316"/>
        <v>0</v>
      </c>
      <c r="CR588" s="12"/>
      <c r="CS588" s="12"/>
      <c r="CT588" s="12"/>
      <c r="CU588" s="12"/>
    </row>
    <row r="589" spans="1:102" x14ac:dyDescent="0.2">
      <c r="A589">
        <v>2021</v>
      </c>
      <c r="B589">
        <v>203</v>
      </c>
      <c r="C589" t="s">
        <v>128</v>
      </c>
      <c r="D589" s="12">
        <v>49224</v>
      </c>
      <c r="E589" t="s">
        <v>129</v>
      </c>
      <c r="F589" t="s">
        <v>130</v>
      </c>
      <c r="G589" t="s">
        <v>106</v>
      </c>
      <c r="H589" t="s">
        <v>107</v>
      </c>
      <c r="I589" t="s">
        <v>106</v>
      </c>
      <c r="J589">
        <v>2018</v>
      </c>
      <c r="K589">
        <v>3</v>
      </c>
      <c r="L589" t="s">
        <v>122</v>
      </c>
      <c r="M589" t="s">
        <v>122</v>
      </c>
      <c r="N589" t="s">
        <v>381</v>
      </c>
      <c r="R589" s="4" t="s">
        <v>107</v>
      </c>
      <c r="BG589" s="3">
        <f t="shared" si="303"/>
        <v>0</v>
      </c>
      <c r="BY589" s="2" t="s">
        <v>322</v>
      </c>
      <c r="BZ589" s="12">
        <f t="shared" si="316"/>
        <v>0</v>
      </c>
      <c r="CR589" s="12"/>
      <c r="CS589" s="12"/>
      <c r="CT589" s="12"/>
      <c r="CU589" s="12"/>
    </row>
    <row r="590" spans="1:102" x14ac:dyDescent="0.2">
      <c r="A590">
        <v>2021</v>
      </c>
      <c r="B590">
        <v>197</v>
      </c>
      <c r="C590" t="s">
        <v>135</v>
      </c>
      <c r="D590" s="12">
        <v>14213</v>
      </c>
      <c r="E590" t="s">
        <v>136</v>
      </c>
      <c r="F590" t="s">
        <v>137</v>
      </c>
      <c r="G590" t="s">
        <v>106</v>
      </c>
      <c r="H590" t="s">
        <v>107</v>
      </c>
      <c r="I590" t="s">
        <v>106</v>
      </c>
      <c r="J590">
        <v>2004</v>
      </c>
      <c r="K590">
        <v>17</v>
      </c>
      <c r="L590" t="s">
        <v>165</v>
      </c>
      <c r="M590" t="s">
        <v>149</v>
      </c>
      <c r="N590" t="s">
        <v>381</v>
      </c>
      <c r="R590" s="4" t="s">
        <v>107</v>
      </c>
      <c r="BG590" s="3">
        <f t="shared" si="303"/>
        <v>0</v>
      </c>
      <c r="BY590" s="2" t="s">
        <v>322</v>
      </c>
      <c r="BZ590" s="12">
        <f t="shared" si="316"/>
        <v>0</v>
      </c>
      <c r="CR590" s="12"/>
      <c r="CS590" s="12"/>
      <c r="CT590" s="12"/>
      <c r="CU590" s="12"/>
    </row>
    <row r="591" spans="1:102" x14ac:dyDescent="0.2">
      <c r="A591">
        <v>2021</v>
      </c>
      <c r="B591">
        <v>194</v>
      </c>
      <c r="C591" t="s">
        <v>334</v>
      </c>
      <c r="D591" s="12">
        <v>80401</v>
      </c>
      <c r="E591" t="s">
        <v>205</v>
      </c>
      <c r="F591" t="s">
        <v>114</v>
      </c>
      <c r="G591" t="s">
        <v>106</v>
      </c>
      <c r="H591" t="s">
        <v>107</v>
      </c>
      <c r="I591" t="s">
        <v>106</v>
      </c>
      <c r="J591">
        <v>2015</v>
      </c>
      <c r="K591">
        <v>6</v>
      </c>
      <c r="L591" t="s">
        <v>131</v>
      </c>
      <c r="M591" t="s">
        <v>131</v>
      </c>
      <c r="N591" t="s">
        <v>360</v>
      </c>
      <c r="R591" s="4" t="s">
        <v>107</v>
      </c>
      <c r="BG591" s="3">
        <f t="shared" si="303"/>
        <v>0</v>
      </c>
      <c r="BY591" s="2" t="s">
        <v>322</v>
      </c>
      <c r="BZ591" s="12">
        <f t="shared" si="316"/>
        <v>0</v>
      </c>
      <c r="CR591" s="12"/>
      <c r="CS591" s="12"/>
      <c r="CT591" s="12"/>
      <c r="CU591" s="12"/>
    </row>
    <row r="592" spans="1:102" x14ac:dyDescent="0.2">
      <c r="A592">
        <v>2021</v>
      </c>
      <c r="B592">
        <v>191</v>
      </c>
      <c r="C592" t="s">
        <v>140</v>
      </c>
      <c r="D592" s="12">
        <v>3825</v>
      </c>
      <c r="E592" t="s">
        <v>141</v>
      </c>
      <c r="F592" t="s">
        <v>137</v>
      </c>
      <c r="G592" t="s">
        <v>138</v>
      </c>
      <c r="H592" t="s">
        <v>107</v>
      </c>
      <c r="I592" t="s">
        <v>121</v>
      </c>
      <c r="J592">
        <v>1985</v>
      </c>
      <c r="K592">
        <v>36</v>
      </c>
      <c r="L592" t="s">
        <v>148</v>
      </c>
      <c r="M592" t="s">
        <v>149</v>
      </c>
      <c r="N592" t="s">
        <v>356</v>
      </c>
      <c r="BG592" s="3">
        <f t="shared" si="303"/>
        <v>0</v>
      </c>
      <c r="BY592" s="2" t="s">
        <v>322</v>
      </c>
      <c r="BZ592" s="12">
        <f t="shared" si="316"/>
        <v>0</v>
      </c>
      <c r="CR592" s="12"/>
      <c r="CS592" s="12"/>
      <c r="CT592" s="12"/>
      <c r="CU592" s="12"/>
    </row>
    <row r="593" spans="1:102" x14ac:dyDescent="0.2">
      <c r="A593">
        <v>2021</v>
      </c>
      <c r="B593">
        <v>185</v>
      </c>
      <c r="C593" t="s">
        <v>218</v>
      </c>
      <c r="D593" s="12">
        <v>2111</v>
      </c>
      <c r="E593" t="s">
        <v>141</v>
      </c>
      <c r="F593" t="s">
        <v>137</v>
      </c>
      <c r="G593" t="s">
        <v>106</v>
      </c>
      <c r="H593" t="s">
        <v>107</v>
      </c>
      <c r="I593" t="s">
        <v>106</v>
      </c>
      <c r="J593">
        <v>2005</v>
      </c>
      <c r="K593">
        <v>16</v>
      </c>
      <c r="L593" t="s">
        <v>165</v>
      </c>
      <c r="M593" t="s">
        <v>149</v>
      </c>
      <c r="N593" t="s">
        <v>360</v>
      </c>
      <c r="R593" s="4" t="s">
        <v>107</v>
      </c>
      <c r="BG593" s="3">
        <f t="shared" si="303"/>
        <v>0</v>
      </c>
      <c r="BY593" s="2" t="s">
        <v>322</v>
      </c>
      <c r="BZ593" s="12">
        <f t="shared" si="316"/>
        <v>0</v>
      </c>
      <c r="CR593" s="12"/>
      <c r="CS593" s="12"/>
      <c r="CT593" s="12"/>
      <c r="CU593" s="12"/>
    </row>
    <row r="594" spans="1:102" x14ac:dyDescent="0.2">
      <c r="A594">
        <v>2021</v>
      </c>
      <c r="B594">
        <v>187</v>
      </c>
      <c r="C594" t="s">
        <v>140</v>
      </c>
      <c r="D594" s="12">
        <v>3103</v>
      </c>
      <c r="E594" t="s">
        <v>141</v>
      </c>
      <c r="F594" t="s">
        <v>137</v>
      </c>
      <c r="G594" t="s">
        <v>106</v>
      </c>
      <c r="H594" t="s">
        <v>107</v>
      </c>
      <c r="I594" t="s">
        <v>106</v>
      </c>
      <c r="J594">
        <v>2019</v>
      </c>
      <c r="K594">
        <v>2</v>
      </c>
      <c r="L594" t="s">
        <v>108</v>
      </c>
      <c r="M594" t="s">
        <v>108</v>
      </c>
      <c r="N594" t="s">
        <v>381</v>
      </c>
      <c r="R594" s="4" t="s">
        <v>107</v>
      </c>
      <c r="BG594" s="3">
        <f t="shared" si="303"/>
        <v>0</v>
      </c>
      <c r="BY594" s="2" t="s">
        <v>322</v>
      </c>
      <c r="BZ594" s="12">
        <f t="shared" si="316"/>
        <v>0</v>
      </c>
      <c r="CR594" s="12"/>
      <c r="CS594" s="12"/>
      <c r="CT594" s="12"/>
      <c r="CU594" s="12"/>
    </row>
    <row r="595" spans="1:102" x14ac:dyDescent="0.2">
      <c r="A595">
        <v>2021</v>
      </c>
      <c r="B595">
        <v>204</v>
      </c>
      <c r="C595" t="s">
        <v>218</v>
      </c>
      <c r="D595" s="12">
        <v>1720</v>
      </c>
      <c r="E595" t="s">
        <v>141</v>
      </c>
      <c r="F595" t="s">
        <v>137</v>
      </c>
      <c r="G595" t="s">
        <v>106</v>
      </c>
      <c r="H595" t="s">
        <v>107</v>
      </c>
      <c r="I595" t="s">
        <v>106</v>
      </c>
      <c r="J595">
        <v>2018</v>
      </c>
      <c r="K595">
        <v>3</v>
      </c>
      <c r="L595" t="s">
        <v>122</v>
      </c>
      <c r="M595" t="s">
        <v>122</v>
      </c>
      <c r="N595" t="s">
        <v>356</v>
      </c>
      <c r="R595" t="s">
        <v>107</v>
      </c>
      <c r="BG595" s="3">
        <f t="shared" si="303"/>
        <v>0</v>
      </c>
      <c r="BY595" s="2" t="s">
        <v>322</v>
      </c>
      <c r="BZ595" s="12">
        <f t="shared" si="316"/>
        <v>0</v>
      </c>
      <c r="CR595" s="12"/>
      <c r="CS595" s="12"/>
      <c r="CT595" s="12"/>
      <c r="CU595" s="12"/>
    </row>
    <row r="596" spans="1:102" x14ac:dyDescent="0.2">
      <c r="A596">
        <v>2021</v>
      </c>
      <c r="B596">
        <v>144</v>
      </c>
      <c r="C596" t="s">
        <v>112</v>
      </c>
      <c r="D596" s="12">
        <v>98273</v>
      </c>
      <c r="E596" t="s">
        <v>113</v>
      </c>
      <c r="F596" t="s">
        <v>114</v>
      </c>
      <c r="G596" t="s">
        <v>142</v>
      </c>
      <c r="H596" t="s">
        <v>107</v>
      </c>
      <c r="I596" t="s">
        <v>143</v>
      </c>
      <c r="J596">
        <v>2013</v>
      </c>
      <c r="K596">
        <v>8</v>
      </c>
      <c r="L596" t="s">
        <v>131</v>
      </c>
      <c r="M596" t="s">
        <v>131</v>
      </c>
      <c r="N596" t="s">
        <v>381</v>
      </c>
      <c r="O596" s="3">
        <v>5480000</v>
      </c>
      <c r="P596" s="3">
        <v>5280000</v>
      </c>
      <c r="Q596" s="3">
        <v>882306</v>
      </c>
      <c r="R596" s="4">
        <v>0.161004744525547</v>
      </c>
      <c r="S596" s="5">
        <f>SUM(T596:AJ596)</f>
        <v>5280000</v>
      </c>
      <c r="T596" s="5">
        <v>1424000</v>
      </c>
      <c r="U596" s="5">
        <v>245000</v>
      </c>
      <c r="V596" s="5">
        <v>388000</v>
      </c>
      <c r="W596" s="5">
        <v>289000</v>
      </c>
      <c r="X596" s="5">
        <v>564000</v>
      </c>
      <c r="Y596" s="5">
        <v>120000</v>
      </c>
      <c r="Z596" s="5">
        <v>321000</v>
      </c>
      <c r="AA596" s="5">
        <v>724000</v>
      </c>
      <c r="AB596" s="5">
        <v>0</v>
      </c>
      <c r="AC596" s="5">
        <v>327000</v>
      </c>
      <c r="AD596" s="5">
        <v>0</v>
      </c>
      <c r="AE596" s="5">
        <v>0</v>
      </c>
      <c r="AF596" s="5">
        <v>38000</v>
      </c>
      <c r="AG596" s="5" t="s">
        <v>478</v>
      </c>
      <c r="AH596" s="5">
        <v>300000</v>
      </c>
      <c r="AI596" t="s">
        <v>458</v>
      </c>
      <c r="AJ596" s="3">
        <v>540000</v>
      </c>
      <c r="AK596" t="s">
        <v>264</v>
      </c>
      <c r="AL596" s="6">
        <f>SUM(AM596:BC596)</f>
        <v>99.96</v>
      </c>
      <c r="AM596" s="6">
        <v>26.97</v>
      </c>
      <c r="AN596" s="6">
        <v>4.6399999999999997</v>
      </c>
      <c r="AO596" s="6">
        <v>7.35</v>
      </c>
      <c r="AP596" s="6">
        <v>5.47</v>
      </c>
      <c r="AQ596" s="6">
        <v>10.68</v>
      </c>
      <c r="AR596" s="6">
        <v>2.27</v>
      </c>
      <c r="AS596" s="6">
        <v>6.08</v>
      </c>
      <c r="AT596" s="6">
        <v>13.71</v>
      </c>
      <c r="AU596" s="6">
        <v>0</v>
      </c>
      <c r="AV596" s="6">
        <v>6.19</v>
      </c>
      <c r="AW596" s="6">
        <v>0</v>
      </c>
      <c r="AX596" s="6">
        <v>0</v>
      </c>
      <c r="AY596" s="6">
        <v>0.72</v>
      </c>
      <c r="AZ596" s="6" t="s">
        <v>478</v>
      </c>
      <c r="BA596" s="6">
        <v>5.68</v>
      </c>
      <c r="BB596" s="6" t="s">
        <v>458</v>
      </c>
      <c r="BC596" s="6">
        <v>10.199999999999999</v>
      </c>
      <c r="BD596" s="6" t="s">
        <v>264</v>
      </c>
      <c r="BE596" s="12">
        <f>AO596+AP596</f>
        <v>12.82</v>
      </c>
      <c r="BF596" s="12">
        <f>SUM(AS596:AY596)+BA596+BC596</f>
        <v>42.58</v>
      </c>
      <c r="BG596" s="3">
        <f t="shared" si="303"/>
        <v>0</v>
      </c>
      <c r="BV596" t="s">
        <v>107</v>
      </c>
      <c r="BX596" t="s">
        <v>107</v>
      </c>
      <c r="BY596" s="2" t="s">
        <v>322</v>
      </c>
      <c r="BZ596" s="12">
        <f t="shared" si="316"/>
        <v>0</v>
      </c>
      <c r="CR596" s="12"/>
      <c r="CS596" s="12"/>
      <c r="CT596" s="12"/>
      <c r="CU596" s="12"/>
      <c r="CV596" t="s">
        <v>322</v>
      </c>
      <c r="CW596" t="s">
        <v>107</v>
      </c>
      <c r="CX596" t="s">
        <v>126</v>
      </c>
    </row>
    <row r="597" spans="1:102" x14ac:dyDescent="0.2">
      <c r="A597">
        <v>2021</v>
      </c>
      <c r="B597">
        <v>108</v>
      </c>
      <c r="C597" t="s">
        <v>146</v>
      </c>
      <c r="D597" s="12">
        <v>94954</v>
      </c>
      <c r="E597" t="s">
        <v>113</v>
      </c>
      <c r="F597" t="s">
        <v>114</v>
      </c>
      <c r="G597" t="s">
        <v>142</v>
      </c>
      <c r="H597" t="s">
        <v>107</v>
      </c>
      <c r="I597" t="s">
        <v>143</v>
      </c>
      <c r="J597">
        <v>2011</v>
      </c>
      <c r="K597">
        <v>10</v>
      </c>
      <c r="L597" t="s">
        <v>131</v>
      </c>
      <c r="M597" t="s">
        <v>131</v>
      </c>
      <c r="N597" t="s">
        <v>360</v>
      </c>
      <c r="R597" s="4" t="s">
        <v>107</v>
      </c>
      <c r="AK597" t="s">
        <v>107</v>
      </c>
      <c r="BG597" s="3">
        <f t="shared" si="303"/>
        <v>0</v>
      </c>
      <c r="BV597" t="s">
        <v>107</v>
      </c>
      <c r="BX597" t="s">
        <v>107</v>
      </c>
      <c r="BY597" s="2" t="s">
        <v>322</v>
      </c>
      <c r="BZ597" s="12">
        <f t="shared" si="316"/>
        <v>0</v>
      </c>
      <c r="CR597" s="12"/>
      <c r="CS597" s="12"/>
      <c r="CT597" s="12"/>
      <c r="CU597" s="12"/>
      <c r="CV597" t="s">
        <v>322</v>
      </c>
      <c r="CW597" t="s">
        <v>107</v>
      </c>
      <c r="CX597" t="s">
        <v>110</v>
      </c>
    </row>
    <row r="598" spans="1:102" x14ac:dyDescent="0.2">
      <c r="A598">
        <v>2021</v>
      </c>
      <c r="B598">
        <v>150</v>
      </c>
      <c r="C598" t="s">
        <v>252</v>
      </c>
      <c r="D598" s="12">
        <v>97214</v>
      </c>
      <c r="E598" t="s">
        <v>113</v>
      </c>
      <c r="F598" t="s">
        <v>114</v>
      </c>
      <c r="G598" t="s">
        <v>120</v>
      </c>
      <c r="H598" t="s">
        <v>107</v>
      </c>
      <c r="I598" t="s">
        <v>121</v>
      </c>
      <c r="J598">
        <v>2015</v>
      </c>
      <c r="K598">
        <v>6</v>
      </c>
      <c r="L598" t="s">
        <v>131</v>
      </c>
      <c r="M598" t="s">
        <v>131</v>
      </c>
      <c r="N598" t="s">
        <v>360</v>
      </c>
      <c r="O598" s="3">
        <v>300000</v>
      </c>
      <c r="Q598" s="3">
        <v>200000</v>
      </c>
      <c r="R598" s="4">
        <v>0.66666666666666696</v>
      </c>
      <c r="AG598" s="5" t="s">
        <v>107</v>
      </c>
      <c r="AI598" t="s">
        <v>107</v>
      </c>
      <c r="AK598" t="s">
        <v>107</v>
      </c>
      <c r="BG598" s="3">
        <f t="shared" si="303"/>
        <v>0</v>
      </c>
      <c r="BV598" t="s">
        <v>107</v>
      </c>
      <c r="BX598" t="s">
        <v>107</v>
      </c>
      <c r="BY598" s="2" t="s">
        <v>322</v>
      </c>
      <c r="BZ598" s="12">
        <f t="shared" si="316"/>
        <v>0</v>
      </c>
      <c r="CR598" s="12"/>
      <c r="CS598" s="12"/>
      <c r="CT598" s="12"/>
      <c r="CU598" s="12"/>
      <c r="CV598" t="s">
        <v>322</v>
      </c>
      <c r="CW598" t="s">
        <v>107</v>
      </c>
      <c r="CX598" t="s">
        <v>110</v>
      </c>
    </row>
    <row r="599" spans="1:102" x14ac:dyDescent="0.2">
      <c r="A599">
        <v>2021</v>
      </c>
      <c r="B599">
        <v>159</v>
      </c>
      <c r="C599" t="s">
        <v>252</v>
      </c>
      <c r="D599" s="12">
        <v>97424</v>
      </c>
      <c r="E599" t="s">
        <v>113</v>
      </c>
      <c r="F599" t="s">
        <v>114</v>
      </c>
      <c r="G599" t="s">
        <v>106</v>
      </c>
      <c r="H599" t="s">
        <v>107</v>
      </c>
      <c r="I599" t="s">
        <v>106</v>
      </c>
      <c r="J599">
        <v>2017</v>
      </c>
      <c r="K599">
        <v>4</v>
      </c>
      <c r="L599" t="s">
        <v>122</v>
      </c>
      <c r="M599" t="s">
        <v>122</v>
      </c>
      <c r="N599" t="s">
        <v>356</v>
      </c>
      <c r="O599" s="3">
        <v>139850</v>
      </c>
      <c r="Q599" s="3">
        <v>79872</v>
      </c>
      <c r="R599" s="4">
        <v>0.57112620664998204</v>
      </c>
      <c r="AG599" s="5" t="s">
        <v>107</v>
      </c>
      <c r="AI599" t="s">
        <v>107</v>
      </c>
      <c r="AK599" t="s">
        <v>107</v>
      </c>
      <c r="BG599" s="3">
        <f t="shared" si="303"/>
        <v>0</v>
      </c>
      <c r="BV599" t="s">
        <v>107</v>
      </c>
      <c r="BX599" t="s">
        <v>107</v>
      </c>
      <c r="BY599" s="2" t="s">
        <v>322</v>
      </c>
      <c r="BZ599" s="12">
        <f t="shared" si="316"/>
        <v>0</v>
      </c>
      <c r="CR599" s="12"/>
      <c r="CS599" s="12"/>
      <c r="CT599" s="12"/>
      <c r="CU599" s="12"/>
      <c r="CV599" t="s">
        <v>322</v>
      </c>
      <c r="CW599" t="s">
        <v>107</v>
      </c>
      <c r="CX599" t="s">
        <v>110</v>
      </c>
    </row>
    <row r="600" spans="1:102" x14ac:dyDescent="0.2">
      <c r="A600">
        <v>2021</v>
      </c>
      <c r="B600">
        <v>192</v>
      </c>
      <c r="C600" t="s">
        <v>112</v>
      </c>
      <c r="D600" s="12">
        <v>98239</v>
      </c>
      <c r="E600" t="s">
        <v>113</v>
      </c>
      <c r="F600" t="s">
        <v>114</v>
      </c>
      <c r="G600" t="s">
        <v>173</v>
      </c>
      <c r="H600" t="s">
        <v>107</v>
      </c>
      <c r="I600" t="s">
        <v>143</v>
      </c>
      <c r="J600">
        <v>2020</v>
      </c>
      <c r="K600">
        <v>1</v>
      </c>
      <c r="L600" t="s">
        <v>108</v>
      </c>
      <c r="M600" t="s">
        <v>108</v>
      </c>
      <c r="N600" t="s">
        <v>360</v>
      </c>
      <c r="R600" s="4" t="s">
        <v>107</v>
      </c>
      <c r="BG600" s="3">
        <f t="shared" si="303"/>
        <v>0</v>
      </c>
      <c r="BY600" s="2" t="s">
        <v>322</v>
      </c>
      <c r="BZ600" s="12">
        <f t="shared" si="316"/>
        <v>0</v>
      </c>
      <c r="CR600" s="12"/>
      <c r="CS600" s="12"/>
      <c r="CT600" s="12"/>
      <c r="CU600" s="12"/>
    </row>
    <row r="601" spans="1:102" x14ac:dyDescent="0.2">
      <c r="A601">
        <v>2021</v>
      </c>
      <c r="B601">
        <v>200</v>
      </c>
      <c r="C601" t="s">
        <v>252</v>
      </c>
      <c r="D601" s="12">
        <v>97540</v>
      </c>
      <c r="E601" t="s">
        <v>113</v>
      </c>
      <c r="F601" t="s">
        <v>114</v>
      </c>
      <c r="G601" t="s">
        <v>106</v>
      </c>
      <c r="H601" t="s">
        <v>107</v>
      </c>
      <c r="I601" t="s">
        <v>106</v>
      </c>
      <c r="J601">
        <v>2012</v>
      </c>
      <c r="K601">
        <v>9</v>
      </c>
      <c r="L601" t="s">
        <v>131</v>
      </c>
      <c r="M601" t="s">
        <v>131</v>
      </c>
      <c r="N601" t="s">
        <v>356</v>
      </c>
      <c r="O601" s="3">
        <v>400000</v>
      </c>
      <c r="R601" t="s">
        <v>107</v>
      </c>
      <c r="AK601" t="s">
        <v>107</v>
      </c>
      <c r="BG601" s="3">
        <f t="shared" si="303"/>
        <v>0</v>
      </c>
      <c r="BY601" s="2" t="s">
        <v>322</v>
      </c>
      <c r="BZ601" s="12">
        <f t="shared" si="316"/>
        <v>0</v>
      </c>
      <c r="CR601" s="12"/>
      <c r="CS601" s="12"/>
      <c r="CT601" s="12"/>
      <c r="CU601" s="12"/>
      <c r="CV601" t="s">
        <v>322</v>
      </c>
      <c r="CW601" t="s">
        <v>107</v>
      </c>
    </row>
    <row r="602" spans="1:102" x14ac:dyDescent="0.2">
      <c r="A602">
        <v>2021</v>
      </c>
      <c r="B602">
        <v>206</v>
      </c>
      <c r="C602" t="s">
        <v>659</v>
      </c>
      <c r="D602" s="12">
        <v>99801</v>
      </c>
      <c r="E602" t="s">
        <v>113</v>
      </c>
      <c r="F602" t="s">
        <v>114</v>
      </c>
      <c r="G602" t="s">
        <v>106</v>
      </c>
      <c r="H602" t="s">
        <v>107</v>
      </c>
      <c r="I602" t="s">
        <v>106</v>
      </c>
      <c r="J602">
        <v>2017</v>
      </c>
      <c r="K602">
        <v>4</v>
      </c>
      <c r="L602" t="s">
        <v>122</v>
      </c>
      <c r="M602" t="s">
        <v>122</v>
      </c>
      <c r="N602" t="s">
        <v>381</v>
      </c>
      <c r="R602" s="4" t="s">
        <v>107</v>
      </c>
      <c r="BG602" s="3">
        <f t="shared" si="303"/>
        <v>0</v>
      </c>
      <c r="BY602" s="2" t="s">
        <v>322</v>
      </c>
      <c r="BZ602" s="12">
        <f t="shared" si="316"/>
        <v>0</v>
      </c>
      <c r="CR602" s="12"/>
      <c r="CS602" s="12"/>
      <c r="CT602" s="12"/>
      <c r="CU602" s="12"/>
    </row>
    <row r="603" spans="1:102" x14ac:dyDescent="0.2">
      <c r="A603">
        <v>2021</v>
      </c>
      <c r="B603">
        <v>133</v>
      </c>
      <c r="C603" t="s">
        <v>270</v>
      </c>
      <c r="D603" s="12">
        <v>22905</v>
      </c>
      <c r="E603" t="s">
        <v>119</v>
      </c>
      <c r="F603" t="s">
        <v>105</v>
      </c>
      <c r="G603" t="s">
        <v>106</v>
      </c>
      <c r="H603" t="s">
        <v>107</v>
      </c>
      <c r="I603" t="s">
        <v>106</v>
      </c>
      <c r="J603">
        <v>2009</v>
      </c>
      <c r="K603">
        <v>12</v>
      </c>
      <c r="L603" t="s">
        <v>154</v>
      </c>
      <c r="M603" t="s">
        <v>149</v>
      </c>
      <c r="N603" t="s">
        <v>381</v>
      </c>
      <c r="R603" s="4" t="s">
        <v>107</v>
      </c>
      <c r="AK603" t="s">
        <v>107</v>
      </c>
      <c r="BG603" s="3">
        <f t="shared" si="303"/>
        <v>0</v>
      </c>
      <c r="BV603" t="s">
        <v>107</v>
      </c>
      <c r="BX603" t="s">
        <v>107</v>
      </c>
      <c r="BY603" s="2" t="s">
        <v>322</v>
      </c>
      <c r="BZ603" s="12">
        <f t="shared" si="316"/>
        <v>0</v>
      </c>
      <c r="CR603" s="12"/>
      <c r="CS603" s="12"/>
      <c r="CT603" s="12"/>
      <c r="CU603" s="12"/>
      <c r="CV603" t="s">
        <v>322</v>
      </c>
      <c r="CW603" t="s">
        <v>107</v>
      </c>
      <c r="CX603" t="s">
        <v>116</v>
      </c>
    </row>
    <row r="604" spans="1:102" x14ac:dyDescent="0.2">
      <c r="A604">
        <v>2021</v>
      </c>
      <c r="B604">
        <v>183</v>
      </c>
      <c r="C604" t="s">
        <v>283</v>
      </c>
      <c r="D604" s="12">
        <v>25414</v>
      </c>
      <c r="E604" t="s">
        <v>119</v>
      </c>
      <c r="F604" t="s">
        <v>105</v>
      </c>
      <c r="G604" t="s">
        <v>106</v>
      </c>
      <c r="H604" t="s">
        <v>107</v>
      </c>
      <c r="I604" t="s">
        <v>106</v>
      </c>
      <c r="J604">
        <v>2021</v>
      </c>
      <c r="K604">
        <v>0</v>
      </c>
      <c r="L604" t="s">
        <v>108</v>
      </c>
      <c r="M604" t="s">
        <v>108</v>
      </c>
      <c r="N604" t="s">
        <v>356</v>
      </c>
      <c r="R604" s="4" t="s">
        <v>107</v>
      </c>
      <c r="AK604" t="s">
        <v>107</v>
      </c>
      <c r="BG604" s="3">
        <f t="shared" si="303"/>
        <v>0</v>
      </c>
      <c r="BV604" t="s">
        <v>107</v>
      </c>
      <c r="BX604" t="s">
        <v>107</v>
      </c>
      <c r="BY604" s="2" t="s">
        <v>322</v>
      </c>
      <c r="BZ604" s="12">
        <f t="shared" si="316"/>
        <v>0</v>
      </c>
      <c r="CR604" s="12"/>
      <c r="CS604" s="12"/>
      <c r="CT604" s="12"/>
      <c r="CU604" s="12"/>
      <c r="CV604" t="s">
        <v>322</v>
      </c>
      <c r="CW604" t="s">
        <v>107</v>
      </c>
      <c r="CX604" t="s">
        <v>116</v>
      </c>
    </row>
    <row r="605" spans="1:102" x14ac:dyDescent="0.2">
      <c r="A605">
        <v>2021</v>
      </c>
      <c r="B605">
        <v>195</v>
      </c>
      <c r="C605" t="s">
        <v>270</v>
      </c>
      <c r="D605" s="12">
        <v>23168</v>
      </c>
      <c r="E605" t="s">
        <v>119</v>
      </c>
      <c r="F605" t="s">
        <v>105</v>
      </c>
      <c r="G605" t="s">
        <v>120</v>
      </c>
      <c r="H605" t="s">
        <v>107</v>
      </c>
      <c r="I605" t="s">
        <v>121</v>
      </c>
      <c r="J605">
        <v>2020</v>
      </c>
      <c r="K605">
        <v>1</v>
      </c>
      <c r="L605" t="s">
        <v>108</v>
      </c>
      <c r="M605" t="s">
        <v>108</v>
      </c>
      <c r="N605" t="s">
        <v>381</v>
      </c>
      <c r="R605" s="4" t="s">
        <v>107</v>
      </c>
      <c r="BG605" s="3">
        <f t="shared" si="303"/>
        <v>0</v>
      </c>
      <c r="BY605" s="2" t="s">
        <v>322</v>
      </c>
      <c r="BZ605" s="12">
        <f t="shared" si="316"/>
        <v>0</v>
      </c>
      <c r="CR605" s="12"/>
      <c r="CS605" s="12"/>
      <c r="CT605" s="12"/>
      <c r="CU605" s="12"/>
    </row>
    <row r="606" spans="1:102" x14ac:dyDescent="0.2">
      <c r="A606">
        <v>2021</v>
      </c>
      <c r="B606">
        <v>205</v>
      </c>
      <c r="C606" t="s">
        <v>118</v>
      </c>
      <c r="D606" s="12">
        <v>28025</v>
      </c>
      <c r="E606" t="s">
        <v>119</v>
      </c>
      <c r="F606" t="s">
        <v>105</v>
      </c>
      <c r="G606" t="s">
        <v>106</v>
      </c>
      <c r="H606" t="s">
        <v>107</v>
      </c>
      <c r="I606" t="s">
        <v>106</v>
      </c>
      <c r="J606">
        <v>2016</v>
      </c>
      <c r="K606">
        <v>5</v>
      </c>
      <c r="L606" t="s">
        <v>122</v>
      </c>
      <c r="M606" t="s">
        <v>122</v>
      </c>
      <c r="N606" t="s">
        <v>381</v>
      </c>
      <c r="R606" s="4" t="s">
        <v>107</v>
      </c>
      <c r="BG606" s="3">
        <f t="shared" ref="BG606:BG609" si="317">SUM(BH606:BW606)</f>
        <v>0</v>
      </c>
      <c r="BY606" s="2" t="s">
        <v>322</v>
      </c>
      <c r="BZ606" s="12">
        <f t="shared" si="316"/>
        <v>0</v>
      </c>
      <c r="CR606" s="12"/>
      <c r="CS606" s="12"/>
      <c r="CT606" s="12"/>
      <c r="CU606" s="12"/>
    </row>
    <row r="607" spans="1:102" x14ac:dyDescent="0.2">
      <c r="A607">
        <v>2021</v>
      </c>
      <c r="B607">
        <v>182</v>
      </c>
      <c r="C607" t="s">
        <v>279</v>
      </c>
      <c r="D607" s="12">
        <v>33004</v>
      </c>
      <c r="E607" t="s">
        <v>119</v>
      </c>
      <c r="F607" t="s">
        <v>105</v>
      </c>
      <c r="G607" t="s">
        <v>202</v>
      </c>
      <c r="H607" t="s">
        <v>107</v>
      </c>
      <c r="I607" t="s">
        <v>143</v>
      </c>
      <c r="J607">
        <v>2012</v>
      </c>
      <c r="K607">
        <v>9</v>
      </c>
      <c r="L607" t="s">
        <v>131</v>
      </c>
      <c r="M607" t="s">
        <v>131</v>
      </c>
      <c r="N607" t="s">
        <v>381</v>
      </c>
      <c r="R607" s="4" t="s">
        <v>107</v>
      </c>
      <c r="BG607" s="3">
        <f t="shared" si="317"/>
        <v>0</v>
      </c>
      <c r="BY607" s="2" t="s">
        <v>322</v>
      </c>
      <c r="BZ607" s="12">
        <f t="shared" si="316"/>
        <v>0</v>
      </c>
      <c r="CR607" s="12"/>
      <c r="CS607" s="12"/>
      <c r="CT607" s="12"/>
      <c r="CU607" s="12"/>
    </row>
    <row r="608" spans="1:102" x14ac:dyDescent="0.2">
      <c r="A608">
        <v>2021</v>
      </c>
      <c r="B608">
        <v>199</v>
      </c>
      <c r="C608" t="s">
        <v>518</v>
      </c>
      <c r="D608" s="12">
        <v>68112</v>
      </c>
      <c r="E608" t="s">
        <v>153</v>
      </c>
      <c r="F608" t="s">
        <v>130</v>
      </c>
      <c r="G608" t="s">
        <v>106</v>
      </c>
      <c r="H608" t="s">
        <v>107</v>
      </c>
      <c r="I608" t="s">
        <v>106</v>
      </c>
      <c r="J608">
        <v>2010</v>
      </c>
      <c r="K608">
        <v>11</v>
      </c>
      <c r="L608" t="s">
        <v>154</v>
      </c>
      <c r="M608" t="s">
        <v>149</v>
      </c>
      <c r="N608" t="s">
        <v>381</v>
      </c>
      <c r="R608" s="4" t="s">
        <v>107</v>
      </c>
      <c r="BG608" s="3">
        <f t="shared" si="317"/>
        <v>0</v>
      </c>
      <c r="BY608" s="2" t="s">
        <v>322</v>
      </c>
      <c r="BZ608" s="12">
        <f t="shared" si="316"/>
        <v>0</v>
      </c>
      <c r="CR608" s="12"/>
      <c r="CS608" s="12"/>
      <c r="CT608" s="12"/>
      <c r="CU608" s="12"/>
    </row>
    <row r="609" spans="1:99" x14ac:dyDescent="0.2">
      <c r="A609">
        <v>2021</v>
      </c>
      <c r="B609">
        <v>186</v>
      </c>
      <c r="C609" t="s">
        <v>152</v>
      </c>
      <c r="D609" s="12">
        <v>50010</v>
      </c>
      <c r="E609" t="s">
        <v>153</v>
      </c>
      <c r="F609" t="s">
        <v>130</v>
      </c>
      <c r="G609" t="s">
        <v>106</v>
      </c>
      <c r="H609" t="s">
        <v>107</v>
      </c>
      <c r="I609" t="s">
        <v>106</v>
      </c>
      <c r="J609">
        <v>2004</v>
      </c>
      <c r="K609">
        <v>17</v>
      </c>
      <c r="L609" t="s">
        <v>165</v>
      </c>
      <c r="M609" t="s">
        <v>149</v>
      </c>
      <c r="N609" t="s">
        <v>381</v>
      </c>
      <c r="R609" s="4" t="s">
        <v>107</v>
      </c>
      <c r="BG609" s="3">
        <f t="shared" si="317"/>
        <v>0</v>
      </c>
      <c r="BY609" s="2" t="s">
        <v>322</v>
      </c>
      <c r="BZ609" s="12">
        <f t="shared" si="316"/>
        <v>0</v>
      </c>
      <c r="CR609" s="12"/>
      <c r="CS609" s="12"/>
      <c r="CT609" s="12"/>
      <c r="CU609" s="12"/>
    </row>
  </sheetData>
  <autoFilter ref="A1:CX217" xr:uid="{00000000-0009-0000-0000-000000000000}">
    <sortState xmlns:xlrd2="http://schemas.microsoft.com/office/spreadsheetml/2017/richdata2" ref="A2:CX609">
      <sortCondition ref="A1:A217"/>
    </sortState>
  </autoFilter>
  <phoneticPr fontId="20"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748C-B269-4D9E-A297-98C1A1871818}">
  <dimension ref="B3:H77"/>
  <sheetViews>
    <sheetView topLeftCell="A43" workbookViewId="0">
      <selection activeCell="R50" sqref="R50"/>
    </sheetView>
  </sheetViews>
  <sheetFormatPr baseColWidth="10" defaultColWidth="8.83203125" defaultRowHeight="15" x14ac:dyDescent="0.2"/>
  <cols>
    <col min="2" max="2" width="16.33203125" bestFit="1" customWidth="1"/>
    <col min="3" max="3" width="18.83203125" bestFit="1" customWidth="1"/>
    <col min="4" max="4" width="8" bestFit="1" customWidth="1"/>
    <col min="5" max="5" width="21.1640625" bestFit="1" customWidth="1"/>
    <col min="6" max="6" width="9.6640625" bestFit="1" customWidth="1"/>
    <col min="7" max="7" width="9.33203125" bestFit="1" customWidth="1"/>
    <col min="8" max="8" width="5.6640625" bestFit="1" customWidth="1"/>
    <col min="9" max="9" width="10" bestFit="1" customWidth="1"/>
  </cols>
  <sheetData>
    <row r="3" spans="2:7" x14ac:dyDescent="0.2">
      <c r="B3" t="s">
        <v>999</v>
      </c>
      <c r="C3" t="s">
        <v>1000</v>
      </c>
      <c r="D3" t="s">
        <v>1001</v>
      </c>
      <c r="E3" t="s">
        <v>1002</v>
      </c>
      <c r="F3" t="s">
        <v>1003</v>
      </c>
      <c r="G3" t="s">
        <v>208</v>
      </c>
    </row>
    <row r="4" spans="2:7" x14ac:dyDescent="0.2">
      <c r="B4" s="12">
        <v>52.442</v>
      </c>
      <c r="C4" s="12">
        <v>0.872</v>
      </c>
      <c r="D4" s="12">
        <v>18.359333333333332</v>
      </c>
      <c r="E4" s="12">
        <v>2.6106666666666665</v>
      </c>
      <c r="F4" s="12">
        <v>2.8719999999999999</v>
      </c>
      <c r="G4" s="12">
        <v>22.84333333333333</v>
      </c>
    </row>
    <row r="15" spans="2:7" x14ac:dyDescent="0.2">
      <c r="F15" t="s">
        <v>1004</v>
      </c>
    </row>
    <row r="16" spans="2:7" x14ac:dyDescent="0.2">
      <c r="F16" s="28">
        <v>20</v>
      </c>
    </row>
    <row r="27" spans="2:3" x14ac:dyDescent="0.2">
      <c r="B27" s="22" t="s">
        <v>1005</v>
      </c>
      <c r="C27" t="s">
        <v>1006</v>
      </c>
    </row>
    <row r="28" spans="2:3" x14ac:dyDescent="0.2">
      <c r="B28" s="23" t="s">
        <v>106</v>
      </c>
      <c r="C28" s="24">
        <v>0.6</v>
      </c>
    </row>
    <row r="29" spans="2:3" x14ac:dyDescent="0.2">
      <c r="B29" s="23" t="s">
        <v>121</v>
      </c>
      <c r="C29" s="24">
        <v>0.3</v>
      </c>
    </row>
    <row r="30" spans="2:3" x14ac:dyDescent="0.2">
      <c r="B30" s="23" t="s">
        <v>143</v>
      </c>
      <c r="C30" s="24">
        <v>0.1</v>
      </c>
    </row>
    <row r="31" spans="2:3" x14ac:dyDescent="0.2">
      <c r="B31" s="23" t="s">
        <v>1007</v>
      </c>
      <c r="C31" s="24">
        <v>1</v>
      </c>
    </row>
    <row r="36" spans="2:7" x14ac:dyDescent="0.2">
      <c r="G36" s="21" t="s">
        <v>1008</v>
      </c>
    </row>
    <row r="44" spans="2:7" x14ac:dyDescent="0.2">
      <c r="B44" s="22" t="s">
        <v>1005</v>
      </c>
      <c r="C44" t="s">
        <v>1009</v>
      </c>
    </row>
    <row r="45" spans="2:7" x14ac:dyDescent="0.2">
      <c r="B45" s="23" t="s">
        <v>381</v>
      </c>
      <c r="C45" s="24">
        <v>0.55000000000000004</v>
      </c>
    </row>
    <row r="46" spans="2:7" x14ac:dyDescent="0.2">
      <c r="B46" s="23" t="s">
        <v>360</v>
      </c>
      <c r="C46" s="24">
        <v>0.2</v>
      </c>
    </row>
    <row r="47" spans="2:7" x14ac:dyDescent="0.2">
      <c r="B47" s="23" t="s">
        <v>356</v>
      </c>
      <c r="C47" s="24">
        <v>0.25</v>
      </c>
    </row>
    <row r="48" spans="2:7" x14ac:dyDescent="0.2">
      <c r="B48" s="23" t="s">
        <v>1007</v>
      </c>
      <c r="C48" s="24">
        <v>1</v>
      </c>
    </row>
    <row r="57" spans="2:6" x14ac:dyDescent="0.2">
      <c r="B57" t="s">
        <v>1010</v>
      </c>
      <c r="C57" t="s">
        <v>1011</v>
      </c>
      <c r="D57" t="s">
        <v>1012</v>
      </c>
      <c r="E57" t="s">
        <v>1013</v>
      </c>
    </row>
    <row r="58" spans="2:6" x14ac:dyDescent="0.2">
      <c r="B58" s="4">
        <v>9.5238095238095205E-2</v>
      </c>
      <c r="C58" s="4">
        <v>0.74538522269815888</v>
      </c>
      <c r="D58" s="4">
        <v>1</v>
      </c>
      <c r="E58" s="4">
        <v>1</v>
      </c>
    </row>
    <row r="59" spans="2:6" x14ac:dyDescent="0.2">
      <c r="B59" s="4"/>
      <c r="C59" s="4"/>
      <c r="D59" s="4"/>
      <c r="E59" s="4"/>
    </row>
    <row r="62" spans="2:6" x14ac:dyDescent="0.2">
      <c r="C62" s="22" t="s">
        <v>1014</v>
      </c>
    </row>
    <row r="63" spans="2:6" x14ac:dyDescent="0.2">
      <c r="C63" t="s">
        <v>110</v>
      </c>
      <c r="D63" t="s">
        <v>126</v>
      </c>
      <c r="E63" t="s">
        <v>116</v>
      </c>
      <c r="F63" t="s">
        <v>1007</v>
      </c>
    </row>
    <row r="64" spans="2:6" x14ac:dyDescent="0.2">
      <c r="B64" t="s">
        <v>1015</v>
      </c>
      <c r="C64" s="24">
        <v>0.29411764705882354</v>
      </c>
      <c r="D64" s="24">
        <v>0.23529411764705882</v>
      </c>
      <c r="E64" s="24">
        <v>0.47058823529411764</v>
      </c>
      <c r="F64" s="24">
        <v>1</v>
      </c>
    </row>
    <row r="70" spans="2:8" x14ac:dyDescent="0.2">
      <c r="C70" s="22" t="s">
        <v>1014</v>
      </c>
    </row>
    <row r="71" spans="2:8" x14ac:dyDescent="0.2">
      <c r="C71" t="s">
        <v>108</v>
      </c>
      <c r="D71" t="s">
        <v>122</v>
      </c>
      <c r="E71" t="s">
        <v>131</v>
      </c>
      <c r="F71" t="s">
        <v>154</v>
      </c>
      <c r="G71" t="s">
        <v>148</v>
      </c>
      <c r="H71" t="s">
        <v>1007</v>
      </c>
    </row>
    <row r="72" spans="2:8" x14ac:dyDescent="0.2">
      <c r="B72" t="s">
        <v>1016</v>
      </c>
      <c r="C72" s="24">
        <v>0.15</v>
      </c>
      <c r="D72" s="24">
        <v>0.25</v>
      </c>
      <c r="E72" s="24">
        <v>0.35</v>
      </c>
      <c r="F72" s="24">
        <v>0.15</v>
      </c>
      <c r="G72" s="24">
        <v>0.1</v>
      </c>
      <c r="H72" s="24">
        <v>1</v>
      </c>
    </row>
    <row r="74" spans="2:8" x14ac:dyDescent="0.2">
      <c r="B74" s="22" t="s">
        <v>76</v>
      </c>
      <c r="C74" t="s">
        <v>1017</v>
      </c>
    </row>
    <row r="76" spans="2:8" x14ac:dyDescent="0.2">
      <c r="B76" t="s">
        <v>1018</v>
      </c>
      <c r="C76" t="s">
        <v>1019</v>
      </c>
      <c r="D76" t="s">
        <v>1020</v>
      </c>
      <c r="E76" t="s">
        <v>1021</v>
      </c>
      <c r="F76" s="33" t="s">
        <v>1022</v>
      </c>
      <c r="G76" t="s">
        <v>1023</v>
      </c>
      <c r="H76" t="s">
        <v>208</v>
      </c>
    </row>
    <row r="77" spans="2:8" x14ac:dyDescent="0.2">
      <c r="B77" s="12">
        <v>45.258666666666663</v>
      </c>
      <c r="C77" s="12">
        <v>23.517333333333337</v>
      </c>
      <c r="D77" s="12">
        <v>5.0666666666666664</v>
      </c>
      <c r="E77" s="12">
        <v>4.0220000000000002</v>
      </c>
      <c r="F77" s="12">
        <v>9.5020000000000007</v>
      </c>
      <c r="G77" s="12">
        <v>4.6666666666666671E-3</v>
      </c>
      <c r="H77" s="12">
        <v>12.617999999999999</v>
      </c>
    </row>
  </sheetData>
  <pageMargins left="0.7" right="0.7" top="0.75" bottom="0.75" header="0.3" footer="0.3"/>
  <pageSetup orientation="portrait" horizontalDpi="1200" verticalDpi="12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539C-34D9-4347-8A19-471CD2E5E05D}">
  <dimension ref="A1:Y46"/>
  <sheetViews>
    <sheetView tabSelected="1" zoomScale="143" zoomScaleNormal="95" workbookViewId="0">
      <selection activeCell="L62" sqref="L62"/>
    </sheetView>
  </sheetViews>
  <sheetFormatPr baseColWidth="10" defaultColWidth="9.1640625" defaultRowHeight="15" x14ac:dyDescent="0.2"/>
  <cols>
    <col min="1" max="16384" width="9.1640625" style="27"/>
  </cols>
  <sheetData>
    <row r="1" spans="1:25" x14ac:dyDescent="0.2">
      <c r="A1" s="26"/>
      <c r="B1" s="26"/>
      <c r="C1" s="26"/>
      <c r="D1" s="26"/>
      <c r="E1" s="26"/>
      <c r="F1" s="26"/>
      <c r="G1" s="26"/>
      <c r="H1" s="26"/>
      <c r="I1" s="26"/>
      <c r="J1" s="26"/>
      <c r="K1" s="26"/>
      <c r="L1" s="26"/>
      <c r="M1" s="26"/>
      <c r="N1" s="26"/>
      <c r="O1" s="26"/>
      <c r="P1" s="26"/>
      <c r="Q1" s="26"/>
      <c r="R1" s="26"/>
      <c r="S1" s="26"/>
    </row>
    <row r="2" spans="1:25" x14ac:dyDescent="0.2">
      <c r="A2" s="26"/>
      <c r="B2" s="26"/>
      <c r="C2" s="26"/>
      <c r="D2" s="26"/>
      <c r="E2" s="26"/>
      <c r="F2" s="26"/>
      <c r="G2" s="26"/>
      <c r="H2" s="26"/>
      <c r="I2" s="26"/>
      <c r="J2" s="26"/>
      <c r="K2" s="26"/>
      <c r="L2" s="26"/>
      <c r="M2" s="26"/>
      <c r="N2" s="26"/>
      <c r="O2" s="26"/>
      <c r="P2" s="26"/>
      <c r="Q2" s="26"/>
      <c r="R2" s="26"/>
      <c r="S2" s="26"/>
    </row>
    <row r="3" spans="1:25" x14ac:dyDescent="0.2">
      <c r="A3" s="26"/>
      <c r="B3" s="26"/>
      <c r="C3" s="26"/>
      <c r="D3" s="26"/>
      <c r="E3" s="26"/>
      <c r="F3" s="26"/>
      <c r="G3" s="26"/>
      <c r="H3" s="26"/>
      <c r="I3" s="26"/>
      <c r="J3" s="26"/>
      <c r="K3" s="26"/>
      <c r="L3" s="26"/>
      <c r="M3" s="26"/>
      <c r="N3" s="26"/>
      <c r="O3" s="26"/>
      <c r="P3" s="26"/>
      <c r="Q3" s="26"/>
      <c r="R3" s="26"/>
      <c r="S3" s="26"/>
    </row>
    <row r="4" spans="1:25" x14ac:dyDescent="0.2">
      <c r="A4" s="26"/>
      <c r="B4" s="26"/>
      <c r="C4" s="26"/>
      <c r="D4" s="26"/>
      <c r="E4" s="26"/>
      <c r="F4" s="26"/>
      <c r="G4" s="26"/>
      <c r="H4" s="26"/>
      <c r="I4" s="26"/>
      <c r="J4" s="26"/>
      <c r="K4" s="26"/>
      <c r="L4" s="26"/>
      <c r="M4" s="26"/>
      <c r="N4" s="26"/>
      <c r="O4" s="26"/>
      <c r="P4" s="26"/>
      <c r="Q4" s="26"/>
      <c r="R4" s="26"/>
      <c r="S4" s="26"/>
    </row>
    <row r="5" spans="1:25" x14ac:dyDescent="0.2">
      <c r="A5" s="26"/>
      <c r="B5" s="26"/>
      <c r="C5" s="26"/>
      <c r="D5" s="26"/>
      <c r="E5" s="26"/>
      <c r="F5" s="26"/>
      <c r="G5" s="26"/>
      <c r="H5" s="26"/>
      <c r="I5" s="26"/>
      <c r="J5" s="26"/>
      <c r="K5" s="26"/>
      <c r="L5" s="26"/>
      <c r="M5" s="26"/>
      <c r="N5" s="26"/>
      <c r="O5" s="26"/>
      <c r="P5" s="26"/>
      <c r="Q5" s="26"/>
      <c r="R5" s="26"/>
      <c r="S5" s="26"/>
    </row>
    <row r="6" spans="1:25" x14ac:dyDescent="0.2">
      <c r="A6" s="26"/>
      <c r="B6" s="26"/>
      <c r="C6" s="26"/>
      <c r="D6" s="26"/>
      <c r="E6" s="26"/>
      <c r="F6" s="26"/>
      <c r="G6" s="26"/>
      <c r="H6" s="26"/>
      <c r="I6" s="26"/>
      <c r="J6" s="26"/>
      <c r="K6" s="26"/>
      <c r="L6" s="26"/>
      <c r="M6" s="26"/>
      <c r="N6" s="26"/>
      <c r="O6" s="26"/>
      <c r="P6" s="26"/>
      <c r="Q6" s="26"/>
      <c r="R6" s="26"/>
      <c r="S6" s="26"/>
    </row>
    <row r="7" spans="1:25" x14ac:dyDescent="0.2">
      <c r="A7" s="26"/>
      <c r="B7" s="26"/>
      <c r="C7" s="26"/>
      <c r="D7" s="26"/>
      <c r="E7" s="26"/>
      <c r="F7" s="26"/>
      <c r="G7" s="26"/>
      <c r="H7" s="26"/>
      <c r="I7" s="26"/>
      <c r="J7" s="26"/>
      <c r="K7" s="26"/>
      <c r="L7" s="26"/>
      <c r="M7" s="26"/>
      <c r="N7" s="26"/>
      <c r="O7" s="26"/>
      <c r="P7" s="26"/>
      <c r="Q7" s="26"/>
      <c r="R7" s="26"/>
      <c r="S7" s="26"/>
    </row>
    <row r="8" spans="1:25" x14ac:dyDescent="0.2">
      <c r="A8" s="26"/>
      <c r="B8" s="26"/>
      <c r="C8" s="26"/>
      <c r="D8" s="26"/>
      <c r="E8" s="26"/>
      <c r="F8" s="26"/>
      <c r="G8" s="26"/>
      <c r="H8" s="26"/>
      <c r="I8" s="26"/>
      <c r="J8" s="26"/>
      <c r="K8" s="26"/>
      <c r="L8" s="26"/>
      <c r="M8" s="26"/>
      <c r="N8" s="26"/>
      <c r="O8" s="26"/>
      <c r="P8" s="26"/>
      <c r="Q8" s="26"/>
      <c r="R8" s="26"/>
      <c r="S8" s="26"/>
    </row>
    <row r="9" spans="1:25" x14ac:dyDescent="0.2">
      <c r="A9" s="26"/>
      <c r="B9" s="26"/>
      <c r="C9" s="26"/>
      <c r="D9" s="26"/>
      <c r="E9" s="26"/>
      <c r="F9" s="26"/>
      <c r="G9" s="26"/>
      <c r="H9" s="26"/>
      <c r="I9" s="26"/>
      <c r="J9" s="26"/>
      <c r="K9" s="26"/>
      <c r="L9" s="26"/>
      <c r="M9" s="26"/>
      <c r="N9" s="26"/>
      <c r="O9" s="26"/>
      <c r="P9" s="26"/>
      <c r="Q9" s="26"/>
      <c r="R9" s="26"/>
      <c r="S9" s="26"/>
    </row>
    <row r="10" spans="1:25" x14ac:dyDescent="0.2">
      <c r="A10" s="26"/>
      <c r="B10" s="26"/>
      <c r="C10" s="26"/>
      <c r="D10" s="26"/>
      <c r="E10" s="26"/>
      <c r="F10" s="26"/>
      <c r="G10" s="26"/>
      <c r="H10" s="26"/>
      <c r="I10" s="26"/>
      <c r="J10" s="26"/>
      <c r="K10" s="26"/>
      <c r="L10" s="26"/>
      <c r="M10" s="26"/>
      <c r="N10" s="26"/>
      <c r="O10" s="26"/>
      <c r="P10" s="26"/>
      <c r="Q10" s="26"/>
      <c r="R10" s="26"/>
      <c r="S10" s="26"/>
    </row>
    <row r="11" spans="1:25" x14ac:dyDescent="0.2">
      <c r="A11" s="26"/>
      <c r="B11" s="26"/>
      <c r="C11" s="26"/>
      <c r="D11" s="26"/>
      <c r="E11" s="26"/>
      <c r="F11" s="26"/>
      <c r="G11" s="26"/>
      <c r="H11" s="26"/>
      <c r="I11" s="26"/>
      <c r="J11" s="26"/>
      <c r="K11" s="26"/>
      <c r="L11" s="26"/>
      <c r="M11" s="26"/>
      <c r="N11" s="26"/>
      <c r="O11" s="26"/>
      <c r="P11" s="26"/>
      <c r="Q11" s="26"/>
      <c r="R11" s="26"/>
      <c r="S11" s="26"/>
      <c r="U11" s="31"/>
      <c r="V11" s="31"/>
      <c r="W11" s="31"/>
      <c r="X11" s="31"/>
      <c r="Y11" s="31"/>
    </row>
    <row r="12" spans="1:25" x14ac:dyDescent="0.2">
      <c r="A12" s="26"/>
      <c r="B12" s="26"/>
      <c r="C12" s="26"/>
      <c r="D12" s="26"/>
      <c r="E12" s="26"/>
      <c r="F12" s="26"/>
      <c r="G12" s="26"/>
      <c r="H12" s="26"/>
      <c r="I12" s="26"/>
      <c r="J12" s="26"/>
      <c r="K12" s="26"/>
      <c r="L12" s="26"/>
      <c r="M12" s="26"/>
      <c r="N12" s="26"/>
      <c r="O12" s="26"/>
      <c r="P12" s="26"/>
      <c r="Q12" s="26"/>
      <c r="R12" s="26"/>
      <c r="S12" s="26"/>
      <c r="U12" s="31"/>
      <c r="V12" s="31"/>
      <c r="W12" s="31"/>
      <c r="X12" s="31"/>
      <c r="Y12" s="31"/>
    </row>
    <row r="13" spans="1:25" x14ac:dyDescent="0.2">
      <c r="A13" s="26"/>
      <c r="B13" s="26"/>
      <c r="C13" s="26"/>
      <c r="D13" s="26"/>
      <c r="E13" s="26"/>
      <c r="F13" s="26"/>
      <c r="G13" s="26"/>
      <c r="H13" s="26"/>
      <c r="I13" s="26"/>
      <c r="J13" s="26"/>
      <c r="K13" s="26"/>
      <c r="L13" s="26"/>
      <c r="M13" s="26"/>
      <c r="N13" s="26"/>
      <c r="O13" s="26"/>
      <c r="P13" s="26"/>
      <c r="Q13" s="26"/>
      <c r="R13" s="26"/>
      <c r="S13" s="26"/>
      <c r="U13" s="31"/>
      <c r="V13" s="31"/>
      <c r="W13" s="31"/>
      <c r="X13" s="31"/>
      <c r="Y13" s="31"/>
    </row>
    <row r="14" spans="1:25" x14ac:dyDescent="0.2">
      <c r="A14" s="26"/>
      <c r="B14" s="26"/>
      <c r="C14" s="26"/>
      <c r="D14" s="26"/>
      <c r="E14" s="26"/>
      <c r="F14" s="26"/>
      <c r="G14" s="26"/>
      <c r="H14" s="26"/>
      <c r="I14" s="26"/>
      <c r="J14" s="26"/>
      <c r="K14" s="26"/>
      <c r="L14" s="26"/>
      <c r="M14" s="26"/>
      <c r="N14" s="26"/>
      <c r="O14" s="26"/>
      <c r="P14" s="26"/>
      <c r="Q14" s="26"/>
      <c r="R14" s="26"/>
      <c r="S14" s="26"/>
      <c r="U14" s="31"/>
      <c r="V14" s="31"/>
      <c r="W14" s="31"/>
      <c r="X14" s="31"/>
      <c r="Y14" s="31"/>
    </row>
    <row r="15" spans="1:25" x14ac:dyDescent="0.2">
      <c r="A15" s="26"/>
      <c r="B15" s="26"/>
      <c r="C15" s="26"/>
      <c r="D15" s="26"/>
      <c r="E15" s="26"/>
      <c r="F15" s="26"/>
      <c r="G15" s="26"/>
      <c r="H15" s="26"/>
      <c r="I15" s="26"/>
      <c r="J15" s="26"/>
      <c r="K15" s="26"/>
      <c r="L15" s="26"/>
      <c r="M15" s="26"/>
      <c r="N15" s="26"/>
      <c r="O15" s="26"/>
      <c r="P15" s="26"/>
      <c r="Q15" s="26"/>
      <c r="R15" s="26"/>
      <c r="S15" s="26"/>
      <c r="U15" s="31"/>
      <c r="V15" s="31"/>
      <c r="W15" s="31"/>
      <c r="X15" s="31"/>
      <c r="Y15" s="31"/>
    </row>
    <row r="16" spans="1:25" x14ac:dyDescent="0.2">
      <c r="A16" s="26"/>
      <c r="B16" s="26"/>
      <c r="C16" s="26"/>
      <c r="D16" s="26"/>
      <c r="E16" s="26"/>
      <c r="F16" s="26"/>
      <c r="G16" s="26"/>
      <c r="H16" s="26"/>
      <c r="I16" s="26"/>
      <c r="J16" s="26"/>
      <c r="K16" s="26"/>
      <c r="L16" s="26"/>
      <c r="M16" s="26"/>
      <c r="N16" s="26"/>
      <c r="O16" s="26"/>
      <c r="P16" s="26"/>
      <c r="Q16" s="26"/>
      <c r="R16" s="26"/>
      <c r="S16" s="26"/>
      <c r="U16" s="31"/>
      <c r="V16" s="31"/>
      <c r="W16" s="31"/>
      <c r="X16" s="31"/>
      <c r="Y16" s="31"/>
    </row>
    <row r="17" spans="1:25" x14ac:dyDescent="0.2">
      <c r="A17" s="26"/>
      <c r="B17" s="26"/>
      <c r="C17" s="26"/>
      <c r="D17" s="26"/>
      <c r="E17" s="26"/>
      <c r="F17" s="26"/>
      <c r="G17" s="26"/>
      <c r="H17" s="26"/>
      <c r="I17" s="26"/>
      <c r="J17" s="26"/>
      <c r="K17" s="26"/>
      <c r="L17" s="26"/>
      <c r="M17" s="26"/>
      <c r="N17" s="26"/>
      <c r="O17" s="26"/>
      <c r="P17" s="26"/>
      <c r="Q17" s="26"/>
      <c r="R17" s="26"/>
      <c r="S17" s="26"/>
      <c r="U17" s="31"/>
      <c r="V17" s="31"/>
      <c r="W17" s="31"/>
      <c r="X17" s="31"/>
      <c r="Y17" s="31"/>
    </row>
    <row r="18" spans="1:25" x14ac:dyDescent="0.2">
      <c r="A18" s="26"/>
      <c r="B18" s="26"/>
      <c r="C18" s="26"/>
      <c r="D18" s="26"/>
      <c r="E18" s="26"/>
      <c r="F18" s="26"/>
      <c r="G18" s="26"/>
      <c r="H18" s="26"/>
      <c r="I18" s="26"/>
      <c r="J18" s="26"/>
      <c r="K18" s="26"/>
      <c r="L18" s="26"/>
      <c r="M18" s="26"/>
      <c r="N18" s="26"/>
      <c r="O18" s="26"/>
      <c r="P18" s="26"/>
      <c r="Q18" s="26"/>
      <c r="R18" s="26"/>
      <c r="S18" s="26"/>
      <c r="U18" s="31"/>
      <c r="V18" s="31"/>
      <c r="W18" s="31"/>
      <c r="X18" s="31"/>
      <c r="Y18" s="31"/>
    </row>
    <row r="19" spans="1:25" x14ac:dyDescent="0.2">
      <c r="A19" s="26"/>
      <c r="B19" s="26"/>
      <c r="C19" s="26"/>
      <c r="D19" s="26"/>
      <c r="E19" s="26"/>
      <c r="F19" s="26"/>
      <c r="G19" s="26"/>
      <c r="H19" s="26"/>
      <c r="I19" s="26"/>
      <c r="J19" s="26"/>
      <c r="K19" s="26"/>
      <c r="L19" s="26"/>
      <c r="M19" s="26"/>
      <c r="N19" s="26"/>
      <c r="O19" s="26"/>
      <c r="P19" s="26"/>
      <c r="Q19" s="26"/>
      <c r="R19" s="26"/>
      <c r="S19" s="26"/>
      <c r="U19" s="31"/>
      <c r="V19" s="31"/>
      <c r="W19" s="31"/>
      <c r="X19" s="31"/>
      <c r="Y19" s="31"/>
    </row>
    <row r="20" spans="1:25" x14ac:dyDescent="0.2">
      <c r="A20" s="26"/>
      <c r="B20" s="26"/>
      <c r="C20" s="26"/>
      <c r="D20" s="26"/>
      <c r="E20" s="26"/>
      <c r="F20" s="26"/>
      <c r="G20" s="26"/>
      <c r="H20" s="26"/>
      <c r="I20" s="26"/>
      <c r="J20" s="26"/>
      <c r="K20" s="26"/>
      <c r="L20" s="26"/>
      <c r="M20" s="26"/>
      <c r="N20" s="26"/>
      <c r="O20" s="26"/>
      <c r="P20" s="26"/>
      <c r="Q20" s="26"/>
      <c r="R20" s="26"/>
      <c r="S20" s="26"/>
      <c r="U20" s="31"/>
      <c r="V20" s="31"/>
      <c r="W20" s="31"/>
      <c r="X20" s="31"/>
      <c r="Y20" s="31"/>
    </row>
    <row r="21" spans="1:25" x14ac:dyDescent="0.2">
      <c r="A21" s="26"/>
      <c r="B21" s="26"/>
      <c r="C21" s="26"/>
      <c r="D21" s="26"/>
      <c r="E21" s="26"/>
      <c r="F21" s="26"/>
      <c r="G21" s="26"/>
      <c r="H21" s="26"/>
      <c r="I21" s="26"/>
      <c r="J21" s="26"/>
      <c r="K21" s="26"/>
      <c r="L21" s="26"/>
      <c r="M21" s="26"/>
      <c r="N21" s="26"/>
      <c r="O21" s="26"/>
      <c r="P21" s="26"/>
      <c r="Q21" s="26"/>
      <c r="R21" s="26"/>
      <c r="S21" s="26"/>
      <c r="U21" s="31"/>
      <c r="V21" s="31"/>
      <c r="W21" s="31"/>
      <c r="X21" s="31"/>
      <c r="Y21" s="31"/>
    </row>
    <row r="22" spans="1:25" x14ac:dyDescent="0.2">
      <c r="A22" s="26"/>
      <c r="B22" s="26"/>
      <c r="C22" s="26"/>
      <c r="D22" s="26"/>
      <c r="E22" s="26"/>
      <c r="F22" s="26"/>
      <c r="G22" s="26"/>
      <c r="H22" s="26"/>
      <c r="I22" s="26"/>
      <c r="J22" s="26"/>
      <c r="K22" s="26"/>
      <c r="L22" s="26"/>
      <c r="M22" s="26"/>
      <c r="N22" s="26"/>
      <c r="O22" s="26"/>
      <c r="P22" s="26"/>
      <c r="Q22" s="26"/>
      <c r="R22" s="26"/>
      <c r="S22" s="26"/>
      <c r="U22" s="31"/>
      <c r="V22" s="31"/>
      <c r="W22" s="31"/>
      <c r="X22" s="31"/>
      <c r="Y22" s="31"/>
    </row>
    <row r="23" spans="1:25" x14ac:dyDescent="0.2">
      <c r="A23" s="26"/>
      <c r="B23" s="26"/>
      <c r="C23" s="26"/>
      <c r="D23" s="26"/>
      <c r="E23" s="26"/>
      <c r="F23" s="26"/>
      <c r="G23" s="26"/>
      <c r="H23" s="26"/>
      <c r="I23" s="26"/>
      <c r="J23" s="26"/>
      <c r="K23" s="26"/>
      <c r="L23" s="26"/>
      <c r="M23" s="26"/>
      <c r="N23" s="26"/>
      <c r="O23" s="26"/>
      <c r="P23" s="26"/>
      <c r="Q23" s="26"/>
      <c r="R23" s="26"/>
      <c r="S23" s="26"/>
      <c r="U23" s="31"/>
      <c r="V23" s="31"/>
      <c r="W23" s="31"/>
      <c r="X23" s="31"/>
      <c r="Y23" s="31"/>
    </row>
    <row r="24" spans="1:25" x14ac:dyDescent="0.2">
      <c r="A24" s="26"/>
      <c r="B24" s="26"/>
      <c r="C24" s="26"/>
      <c r="D24" s="26"/>
      <c r="E24" s="26"/>
      <c r="F24" s="26"/>
      <c r="G24" s="26"/>
      <c r="H24" s="26"/>
      <c r="I24" s="26"/>
      <c r="J24" s="26"/>
      <c r="K24" s="26"/>
      <c r="L24" s="26"/>
      <c r="M24" s="26"/>
      <c r="N24" s="26"/>
      <c r="O24" s="26"/>
      <c r="P24" s="26"/>
      <c r="Q24" s="26"/>
      <c r="R24" s="26"/>
      <c r="S24" s="26"/>
      <c r="U24" s="31"/>
      <c r="V24" s="31"/>
      <c r="W24" s="31"/>
      <c r="X24" s="31"/>
      <c r="Y24" s="31"/>
    </row>
    <row r="25" spans="1:25" x14ac:dyDescent="0.2">
      <c r="A25" s="26"/>
      <c r="B25" s="26"/>
      <c r="C25" s="26"/>
      <c r="D25" s="26"/>
      <c r="E25" s="26"/>
      <c r="F25" s="26"/>
      <c r="G25" s="26"/>
      <c r="H25" s="26"/>
      <c r="I25" s="26"/>
      <c r="J25" s="26"/>
      <c r="K25" s="26"/>
      <c r="L25" s="26"/>
      <c r="M25" s="26"/>
      <c r="N25" s="26"/>
      <c r="O25" s="26"/>
      <c r="P25" s="26"/>
      <c r="Q25" s="26"/>
      <c r="R25" s="26"/>
      <c r="S25" s="26"/>
      <c r="U25" s="31"/>
      <c r="V25" s="31"/>
      <c r="W25" s="31"/>
      <c r="X25" s="31"/>
      <c r="Y25" s="31"/>
    </row>
    <row r="26" spans="1:25" x14ac:dyDescent="0.2">
      <c r="A26" s="26"/>
      <c r="B26" s="26"/>
      <c r="C26" s="26"/>
      <c r="D26" s="26"/>
      <c r="E26" s="26"/>
      <c r="F26" s="26"/>
      <c r="G26" s="26"/>
      <c r="H26" s="26"/>
      <c r="I26" s="26"/>
      <c r="J26" s="26"/>
      <c r="K26" s="26"/>
      <c r="L26" s="26"/>
      <c r="M26" s="26"/>
      <c r="N26" s="26"/>
      <c r="O26" s="26"/>
      <c r="P26" s="26"/>
      <c r="Q26" s="26"/>
      <c r="R26" s="26"/>
      <c r="S26" s="26"/>
      <c r="U26" s="31"/>
      <c r="V26" s="31"/>
      <c r="W26" s="31"/>
      <c r="X26" s="31"/>
      <c r="Y26" s="31"/>
    </row>
    <row r="27" spans="1:25" x14ac:dyDescent="0.2">
      <c r="A27" s="26"/>
      <c r="B27" s="26"/>
      <c r="C27" s="26"/>
      <c r="D27" s="26"/>
      <c r="E27" s="26"/>
      <c r="F27" s="26"/>
      <c r="G27" s="26"/>
      <c r="H27" s="26"/>
      <c r="I27" s="26"/>
      <c r="J27" s="26"/>
      <c r="K27" s="26"/>
      <c r="L27" s="26"/>
      <c r="M27" s="26"/>
      <c r="N27" s="26"/>
      <c r="O27" s="26"/>
      <c r="P27" s="26"/>
      <c r="Q27" s="26"/>
      <c r="R27" s="26"/>
      <c r="S27" s="26"/>
      <c r="U27" s="31"/>
      <c r="V27" s="31"/>
      <c r="W27" s="31"/>
      <c r="X27" s="31"/>
      <c r="Y27" s="31"/>
    </row>
    <row r="28" spans="1:25" x14ac:dyDescent="0.2">
      <c r="A28" s="26"/>
      <c r="B28" s="26"/>
      <c r="C28" s="26"/>
      <c r="D28" s="26"/>
      <c r="E28" s="26"/>
      <c r="F28" s="26"/>
      <c r="G28" s="26"/>
      <c r="H28" s="26"/>
      <c r="I28" s="26"/>
      <c r="J28" s="26"/>
      <c r="K28" s="26"/>
      <c r="L28" s="26"/>
      <c r="M28" s="26"/>
      <c r="N28" s="26"/>
      <c r="O28" s="26"/>
      <c r="P28" s="26"/>
      <c r="Q28" s="26"/>
      <c r="R28" s="26"/>
      <c r="S28" s="26"/>
      <c r="U28" s="31"/>
      <c r="V28" s="31"/>
      <c r="W28" s="31"/>
      <c r="X28" s="31"/>
      <c r="Y28" s="31"/>
    </row>
    <row r="29" spans="1:25" ht="18" x14ac:dyDescent="0.25">
      <c r="A29" s="29" t="s">
        <v>1024</v>
      </c>
      <c r="B29" s="30">
        <f>GETPIVOTDATA("ID",Pivots!$F$15)</f>
        <v>20</v>
      </c>
      <c r="C29" s="26"/>
      <c r="D29" s="26"/>
      <c r="E29" s="26"/>
      <c r="F29" s="26"/>
      <c r="G29" s="26"/>
      <c r="H29" s="26"/>
      <c r="I29" s="26"/>
      <c r="J29" s="26"/>
      <c r="K29" s="26"/>
      <c r="L29" s="26"/>
      <c r="M29" s="26"/>
      <c r="N29" s="26"/>
      <c r="O29" s="26"/>
      <c r="P29" s="26"/>
      <c r="Q29" s="26"/>
      <c r="R29" s="26"/>
      <c r="S29" s="26"/>
      <c r="U29" s="31"/>
      <c r="V29" s="31"/>
      <c r="W29" s="31"/>
      <c r="X29" s="31"/>
      <c r="Y29" s="31"/>
    </row>
    <row r="30" spans="1:25" ht="16" x14ac:dyDescent="0.2">
      <c r="A30" s="32" t="s">
        <v>1025</v>
      </c>
      <c r="B30" s="32"/>
      <c r="C30" s="26"/>
      <c r="D30" s="26"/>
      <c r="E30" s="26"/>
      <c r="F30" s="26"/>
      <c r="G30" s="26"/>
      <c r="H30" s="26"/>
      <c r="I30" s="26"/>
      <c r="J30" s="26"/>
      <c r="K30" s="26"/>
      <c r="L30" s="26"/>
      <c r="M30" s="26"/>
      <c r="N30" s="26"/>
      <c r="O30" s="26"/>
      <c r="P30" s="26"/>
      <c r="Q30" s="26"/>
      <c r="R30" s="26"/>
      <c r="S30" s="26"/>
      <c r="U30" s="31"/>
      <c r="V30" s="31"/>
      <c r="W30" s="31"/>
      <c r="X30" s="31"/>
      <c r="Y30" s="31"/>
    </row>
    <row r="31" spans="1:25" x14ac:dyDescent="0.2">
      <c r="A31" s="26"/>
      <c r="B31" s="26"/>
      <c r="C31" s="26"/>
      <c r="D31" s="26"/>
      <c r="E31" s="26"/>
      <c r="F31" s="26"/>
      <c r="G31" s="26"/>
      <c r="H31" s="26"/>
      <c r="I31" s="26"/>
      <c r="J31" s="26"/>
      <c r="K31" s="26"/>
      <c r="L31" s="26"/>
      <c r="M31" s="26"/>
      <c r="N31" s="26"/>
      <c r="O31" s="26"/>
      <c r="P31" s="26"/>
      <c r="Q31" s="26"/>
      <c r="R31" s="26"/>
      <c r="S31" s="26"/>
      <c r="U31" s="31"/>
      <c r="V31" s="31"/>
      <c r="W31" s="31"/>
      <c r="X31" s="31"/>
      <c r="Y31" s="31"/>
    </row>
    <row r="32" spans="1:25" x14ac:dyDescent="0.2">
      <c r="A32" s="26"/>
      <c r="B32" s="26"/>
      <c r="C32" s="26"/>
      <c r="D32" s="26"/>
      <c r="E32" s="26"/>
      <c r="F32" s="26"/>
      <c r="G32" s="26"/>
      <c r="H32" s="26"/>
      <c r="I32" s="26"/>
      <c r="J32" s="26"/>
      <c r="K32" s="26"/>
      <c r="L32" s="26"/>
      <c r="M32" s="26"/>
      <c r="N32" s="26"/>
      <c r="O32" s="26"/>
      <c r="P32" s="26"/>
      <c r="Q32" s="26"/>
      <c r="R32" s="26"/>
      <c r="S32" s="26"/>
    </row>
    <row r="33" spans="1:19" x14ac:dyDescent="0.2">
      <c r="A33" s="26"/>
      <c r="B33" s="26"/>
      <c r="C33" s="26"/>
      <c r="D33" s="26"/>
      <c r="E33" s="26"/>
      <c r="F33" s="26"/>
      <c r="G33" s="26"/>
      <c r="H33" s="26"/>
      <c r="I33" s="26"/>
      <c r="J33" s="26"/>
      <c r="K33" s="26"/>
      <c r="L33" s="26"/>
      <c r="M33" s="26"/>
      <c r="N33" s="26"/>
      <c r="O33" s="26"/>
      <c r="P33" s="26"/>
      <c r="Q33" s="26"/>
      <c r="R33" s="26"/>
      <c r="S33" s="26"/>
    </row>
    <row r="34" spans="1:19" x14ac:dyDescent="0.2">
      <c r="A34" s="26"/>
      <c r="B34" s="26"/>
      <c r="C34" s="26"/>
      <c r="D34" s="26"/>
      <c r="E34" s="26"/>
      <c r="F34" s="26"/>
      <c r="G34" s="26"/>
      <c r="H34" s="26"/>
      <c r="I34" s="26"/>
      <c r="J34" s="26"/>
      <c r="K34" s="26"/>
      <c r="L34" s="26"/>
      <c r="M34" s="26"/>
      <c r="N34" s="26"/>
      <c r="O34" s="26"/>
      <c r="P34" s="26"/>
      <c r="Q34" s="26"/>
      <c r="R34" s="26"/>
      <c r="S34" s="26"/>
    </row>
    <row r="35" spans="1:19" x14ac:dyDescent="0.2">
      <c r="A35" s="26"/>
      <c r="B35" s="26"/>
      <c r="C35" s="26"/>
      <c r="D35" s="26"/>
      <c r="E35" s="26"/>
      <c r="F35" s="26"/>
      <c r="G35" s="26"/>
      <c r="H35" s="26"/>
      <c r="I35" s="26"/>
      <c r="J35" s="26"/>
      <c r="K35" s="26"/>
      <c r="L35" s="26"/>
      <c r="M35" s="26"/>
      <c r="N35" s="26"/>
      <c r="O35" s="26"/>
      <c r="P35" s="26"/>
      <c r="Q35" s="26"/>
      <c r="R35" s="26"/>
      <c r="S35" s="26"/>
    </row>
    <row r="36" spans="1:19" x14ac:dyDescent="0.2">
      <c r="A36" s="26"/>
      <c r="B36" s="26"/>
      <c r="C36" s="26"/>
      <c r="D36" s="26"/>
      <c r="E36" s="26"/>
      <c r="F36" s="26"/>
      <c r="G36" s="26"/>
      <c r="H36" s="26"/>
      <c r="I36" s="26"/>
      <c r="J36" s="26"/>
      <c r="K36" s="26"/>
      <c r="L36" s="26"/>
      <c r="M36" s="26"/>
      <c r="N36" s="26"/>
      <c r="O36" s="26"/>
      <c r="P36" s="26"/>
      <c r="Q36" s="26"/>
      <c r="R36" s="26"/>
      <c r="S36" s="26"/>
    </row>
    <row r="37" spans="1:19" x14ac:dyDescent="0.2">
      <c r="A37" s="26"/>
      <c r="B37" s="26"/>
      <c r="C37" s="26"/>
      <c r="D37" s="26"/>
      <c r="E37" s="26"/>
      <c r="F37" s="26"/>
      <c r="G37" s="26"/>
      <c r="H37" s="26"/>
      <c r="I37" s="26"/>
      <c r="J37" s="26"/>
      <c r="K37" s="26"/>
      <c r="L37" s="26"/>
      <c r="M37" s="26"/>
      <c r="N37" s="26"/>
      <c r="O37" s="26"/>
      <c r="P37" s="26"/>
      <c r="Q37" s="26"/>
      <c r="R37" s="26"/>
      <c r="S37" s="26"/>
    </row>
    <row r="38" spans="1:19" x14ac:dyDescent="0.2">
      <c r="A38" s="26"/>
      <c r="B38" s="26"/>
      <c r="C38" s="26"/>
      <c r="D38" s="26"/>
      <c r="E38" s="26"/>
      <c r="F38" s="26"/>
      <c r="G38" s="26"/>
      <c r="H38" s="26"/>
      <c r="I38" s="26"/>
      <c r="J38" s="26"/>
      <c r="K38" s="26"/>
      <c r="L38" s="26"/>
      <c r="M38" s="26"/>
      <c r="N38" s="26"/>
      <c r="O38" s="26"/>
      <c r="P38" s="26"/>
      <c r="Q38" s="26"/>
      <c r="R38" s="26"/>
      <c r="S38" s="26"/>
    </row>
    <row r="39" spans="1:19" x14ac:dyDescent="0.2">
      <c r="A39" s="26"/>
      <c r="B39" s="26"/>
      <c r="C39" s="26"/>
      <c r="D39" s="26"/>
      <c r="E39" s="26"/>
      <c r="F39" s="26"/>
      <c r="G39" s="26"/>
      <c r="H39" s="26"/>
      <c r="I39" s="26"/>
      <c r="J39" s="26"/>
      <c r="K39" s="26"/>
      <c r="L39" s="26"/>
      <c r="M39" s="26"/>
      <c r="N39" s="26"/>
      <c r="O39" s="26"/>
      <c r="P39" s="26"/>
      <c r="Q39" s="26"/>
      <c r="R39" s="26"/>
      <c r="S39" s="26"/>
    </row>
    <row r="40" spans="1:19" x14ac:dyDescent="0.2">
      <c r="A40" s="26"/>
      <c r="B40" s="26"/>
      <c r="C40" s="26"/>
      <c r="D40" s="26"/>
      <c r="E40" s="26"/>
      <c r="F40" s="26"/>
      <c r="G40" s="26"/>
      <c r="H40" s="26"/>
      <c r="I40" s="26"/>
      <c r="J40" s="26"/>
      <c r="K40" s="26"/>
      <c r="L40" s="26"/>
      <c r="M40" s="26"/>
      <c r="N40" s="26"/>
      <c r="O40" s="26"/>
      <c r="P40" s="26"/>
      <c r="Q40" s="26"/>
      <c r="R40" s="26"/>
      <c r="S40" s="26"/>
    </row>
    <row r="41" spans="1:19" x14ac:dyDescent="0.2">
      <c r="A41" s="26"/>
      <c r="B41" s="26"/>
      <c r="C41" s="26"/>
      <c r="D41" s="26"/>
      <c r="E41" s="26"/>
      <c r="F41" s="26"/>
      <c r="G41" s="26"/>
      <c r="H41" s="26"/>
      <c r="I41" s="26"/>
      <c r="J41" s="26"/>
      <c r="K41" s="26"/>
      <c r="L41" s="26"/>
      <c r="M41" s="26"/>
      <c r="N41" s="26"/>
      <c r="O41" s="26"/>
      <c r="P41" s="26"/>
      <c r="Q41" s="26"/>
      <c r="R41" s="26"/>
      <c r="S41" s="26"/>
    </row>
    <row r="42" spans="1:19" x14ac:dyDescent="0.2">
      <c r="A42" s="26"/>
      <c r="B42" s="26"/>
      <c r="C42" s="26"/>
      <c r="D42" s="26"/>
      <c r="E42" s="26"/>
      <c r="F42" s="26"/>
      <c r="G42" s="26"/>
      <c r="H42" s="26"/>
      <c r="I42" s="26"/>
      <c r="J42" s="26"/>
      <c r="K42" s="26"/>
      <c r="L42" s="26"/>
      <c r="M42" s="26"/>
      <c r="N42" s="26"/>
      <c r="O42" s="26"/>
      <c r="P42" s="26"/>
      <c r="Q42" s="26"/>
      <c r="R42" s="26"/>
      <c r="S42" s="26"/>
    </row>
    <row r="43" spans="1:19" x14ac:dyDescent="0.2">
      <c r="A43" s="26"/>
      <c r="B43" s="26"/>
      <c r="C43" s="26"/>
      <c r="D43" s="26"/>
      <c r="E43" s="26"/>
      <c r="F43" s="26"/>
      <c r="G43" s="26"/>
      <c r="H43" s="26"/>
      <c r="I43" s="26"/>
      <c r="J43" s="26"/>
      <c r="K43" s="26"/>
      <c r="L43" s="26"/>
      <c r="M43" s="26"/>
      <c r="N43" s="26"/>
      <c r="O43" s="26"/>
      <c r="P43" s="26"/>
      <c r="Q43" s="26"/>
      <c r="R43" s="26"/>
      <c r="S43" s="26"/>
    </row>
    <row r="44" spans="1:19" x14ac:dyDescent="0.2">
      <c r="A44" s="26"/>
      <c r="B44" s="26"/>
      <c r="C44" s="26"/>
      <c r="D44" s="26"/>
      <c r="E44" s="26"/>
      <c r="F44" s="26"/>
      <c r="G44" s="26"/>
      <c r="H44" s="26"/>
      <c r="I44" s="26"/>
      <c r="J44" s="26"/>
      <c r="K44" s="26"/>
      <c r="L44" s="26"/>
      <c r="M44" s="26"/>
      <c r="N44" s="26"/>
      <c r="O44" s="26"/>
      <c r="P44" s="26"/>
      <c r="Q44" s="26"/>
      <c r="R44" s="26"/>
      <c r="S44" s="26"/>
    </row>
    <row r="45" spans="1:19" x14ac:dyDescent="0.2">
      <c r="A45" s="26"/>
      <c r="B45" s="26"/>
      <c r="C45" s="26"/>
      <c r="D45" s="26"/>
      <c r="E45" s="26"/>
      <c r="F45" s="26"/>
      <c r="G45" s="26"/>
      <c r="H45" s="26"/>
      <c r="I45" s="26"/>
      <c r="J45" s="26"/>
      <c r="K45" s="26"/>
      <c r="L45" s="26"/>
      <c r="M45" s="26"/>
      <c r="N45" s="26"/>
      <c r="O45" s="26"/>
      <c r="P45" s="26"/>
      <c r="Q45" s="26"/>
      <c r="R45" s="26"/>
      <c r="S45" s="26"/>
    </row>
    <row r="46" spans="1:19" x14ac:dyDescent="0.2">
      <c r="A46" s="26"/>
      <c r="B46" s="26"/>
      <c r="C46" s="26"/>
      <c r="D46" s="26"/>
      <c r="E46" s="26"/>
      <c r="F46" s="26"/>
      <c r="G46" s="26"/>
      <c r="H46" s="26"/>
      <c r="I46" s="26"/>
      <c r="J46" s="26"/>
      <c r="K46" s="26"/>
      <c r="L46" s="26"/>
      <c r="M46" s="26"/>
      <c r="N46" s="26"/>
      <c r="O46" s="26"/>
      <c r="P46" s="26"/>
      <c r="Q46" s="26"/>
      <c r="R46" s="26"/>
      <c r="S46" s="26"/>
    </row>
  </sheetData>
  <sheetProtection algorithmName="SHA-512" hashValue="aK3FRQywB3fpLudJHeyjekqvqvh8E2rMkPLN8THpVGwrD6PBR6r/nrn3nZSsDypb8G37s4qEMCPoBzhAvEDQcg==" saltValue="Sbt7UPgOPXlRcrl/B0oDfQ==" spinCount="100000" sheet="1" scenarios="1" selectLockedCells="1" selectUnlockedCells="1"/>
  <mergeCells count="1">
    <mergeCell ref="A30:B30"/>
  </mergeCells>
  <pageMargins left="0.7" right="0.7" top="0.75" bottom="0.75" header="0.3" footer="0.3"/>
  <pageSetup orientation="portrait" horizontalDpi="1200" verticalDpi="1200" r:id="rId1"/>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3492FED7FBC4CB817F23E357703E1" ma:contentTypeVersion="18" ma:contentTypeDescription="Create a new document." ma:contentTypeScope="" ma:versionID="1d39f3dbecb2990b7963a126c42b9b3b">
  <xsd:schema xmlns:xsd="http://www.w3.org/2001/XMLSchema" xmlns:xs="http://www.w3.org/2001/XMLSchema" xmlns:p="http://schemas.microsoft.com/office/2006/metadata/properties" xmlns:ns2="28293af0-9de2-4672-9681-923839bdf521" xmlns:ns3="8da8ff43-0792-4f7c-9faa-62bb0abebc55" targetNamespace="http://schemas.microsoft.com/office/2006/metadata/properties" ma:root="true" ma:fieldsID="e47af09972aeb78928ee6cfae7b2ab4d" ns2:_="" ns3:_="">
    <xsd:import namespace="28293af0-9de2-4672-9681-923839bdf521"/>
    <xsd:import namespace="8da8ff43-0792-4f7c-9faa-62bb0abebc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93af0-9de2-4672-9681-923839bdf5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ad816ea-8460-453a-b1af-cd753e23c0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a8ff43-0792-4f7c-9faa-62bb0abebc5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2633fff-65df-4f5f-b549-bcc778a19ba7}" ma:internalName="TaxCatchAll" ma:showField="CatchAllData" ma:web="8da8ff43-0792-4f7c-9faa-62bb0abebc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2EBC5B-6146-40E8-B24D-698893EF77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93af0-9de2-4672-9681-923839bdf521"/>
    <ds:schemaRef ds:uri="8da8ff43-0792-4f7c-9faa-62bb0abeb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517350-FEE2-44A4-889A-39ABC568B5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Dataset</vt:lpstr>
      <vt:lpstr>Pivots</vt:lpstr>
      <vt:lpstr>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Colasanti, Kathryn</dc:creator>
  <cp:keywords/>
  <dc:description/>
  <cp:lastModifiedBy>Bielaczyc, Noel</cp:lastModifiedBy>
  <cp:revision/>
  <dcterms:created xsi:type="dcterms:W3CDTF">2023-03-01T19:39:08Z</dcterms:created>
  <dcterms:modified xsi:type="dcterms:W3CDTF">2024-01-25T18:44:36Z</dcterms:modified>
  <cp:category/>
  <cp:contentStatus/>
</cp:coreProperties>
</file>